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 tabRatio="859"/>
  </bookViews>
  <sheets>
    <sheet name="меню" sheetId="2" r:id="rId1"/>
    <sheet name="1 д" sheetId="12" state="hidden" r:id="rId2"/>
    <sheet name="2д" sheetId="13" state="hidden" r:id="rId3"/>
    <sheet name="3д" sheetId="14" state="hidden" r:id="rId4"/>
    <sheet name="4д" sheetId="15" state="hidden" r:id="rId5"/>
    <sheet name="5д" sheetId="16" state="hidden" r:id="rId6"/>
    <sheet name="Лист2" sheetId="25" state="hidden" r:id="rId7"/>
    <sheet name="итого 5 дней" sheetId="26" state="hidden" r:id="rId8"/>
    <sheet name="6д" sheetId="17" state="hidden" r:id="rId9"/>
    <sheet name="7де" sheetId="23" state="hidden" r:id="rId10"/>
    <sheet name="8де" sheetId="18" state="hidden" r:id="rId11"/>
    <sheet name="9де" sheetId="19" state="hidden" r:id="rId12"/>
    <sheet name="10де" sheetId="20" state="hidden" r:id="rId13"/>
    <sheet name="итого 10 дней " sheetId="24" state="hidden" r:id="rId14"/>
  </sheets>
  <calcPr calcId="152511"/>
</workbook>
</file>

<file path=xl/calcChain.xml><?xml version="1.0" encoding="utf-8"?>
<calcChain xmlns="http://schemas.openxmlformats.org/spreadsheetml/2006/main">
  <c r="N34" i="2" l="1"/>
  <c r="M34" i="2"/>
  <c r="L34" i="2"/>
  <c r="K34" i="2"/>
  <c r="J34" i="2"/>
  <c r="I34" i="2"/>
  <c r="H34" i="2"/>
  <c r="G34" i="2"/>
  <c r="F34" i="2"/>
  <c r="E34" i="2"/>
  <c r="D34" i="2"/>
  <c r="N23" i="2"/>
  <c r="M23" i="2"/>
  <c r="L23" i="2"/>
  <c r="K23" i="2"/>
  <c r="J23" i="2"/>
  <c r="I23" i="2"/>
  <c r="H23" i="2"/>
  <c r="G23" i="2"/>
  <c r="F23" i="2"/>
  <c r="E23" i="2"/>
  <c r="D23" i="2"/>
  <c r="N12" i="2"/>
  <c r="M12" i="2"/>
  <c r="L12" i="2"/>
  <c r="K12" i="2"/>
  <c r="J12" i="2"/>
  <c r="I12" i="2"/>
  <c r="H12" i="2"/>
  <c r="G12" i="2"/>
  <c r="F12" i="2"/>
  <c r="E12" i="2"/>
  <c r="D12" i="2"/>
  <c r="C21" i="17" l="1"/>
  <c r="C8" i="16"/>
  <c r="I21" i="24" l="1"/>
  <c r="R17" i="15"/>
  <c r="C9" i="20"/>
  <c r="B9" i="20"/>
  <c r="C10" i="13"/>
  <c r="Y51" i="17"/>
  <c r="Y49" i="17"/>
  <c r="Y47" i="17"/>
  <c r="Y45" i="17"/>
  <c r="Y43" i="17"/>
  <c r="Y41" i="17"/>
  <c r="Y39" i="17"/>
  <c r="Y37" i="17"/>
  <c r="Y17" i="17"/>
  <c r="Y15" i="17"/>
  <c r="Y13" i="17"/>
  <c r="Y11" i="17"/>
  <c r="Y9" i="17"/>
  <c r="B21" i="17"/>
  <c r="Y47" i="12"/>
  <c r="Y45" i="12"/>
  <c r="Y43" i="12"/>
  <c r="Y41" i="12"/>
  <c r="Y39" i="12"/>
  <c r="Y37" i="12"/>
  <c r="Y35" i="12"/>
  <c r="Y32" i="12"/>
  <c r="Y30" i="12"/>
  <c r="Y28" i="12"/>
  <c r="Y26" i="12"/>
  <c r="Y24" i="12"/>
  <c r="Y22" i="12"/>
  <c r="Y20" i="12"/>
  <c r="Y17" i="12"/>
  <c r="Y15" i="12"/>
  <c r="Y18" i="12" s="1"/>
  <c r="Y13" i="12"/>
  <c r="A21" i="12"/>
  <c r="Y48" i="12" l="1"/>
  <c r="Y52" i="17"/>
  <c r="Y18" i="17"/>
  <c r="Y33" i="12"/>
  <c r="W10" i="16"/>
  <c r="J21" i="24"/>
  <c r="J23" i="24"/>
  <c r="J24" i="24"/>
  <c r="J40" i="24"/>
  <c r="J44" i="24"/>
  <c r="J48" i="24"/>
  <c r="F52" i="17"/>
  <c r="F35" i="17"/>
  <c r="E20" i="12"/>
  <c r="Y49" i="12" l="1"/>
  <c r="Y6" i="12" s="1"/>
  <c r="E27" i="26" s="1"/>
  <c r="H49" i="16"/>
  <c r="O49" i="16"/>
  <c r="AB49" i="16"/>
  <c r="H34" i="16"/>
  <c r="O34" i="16"/>
  <c r="B27" i="13" l="1"/>
  <c r="Q54" i="13"/>
  <c r="P54" i="13"/>
  <c r="A25" i="12"/>
  <c r="B15" i="16"/>
  <c r="P20" i="12"/>
  <c r="P33" i="12" s="1"/>
  <c r="O35" i="12"/>
  <c r="F35" i="12"/>
  <c r="G35" i="12"/>
  <c r="H35" i="12"/>
  <c r="I35" i="12"/>
  <c r="J35" i="12"/>
  <c r="K35" i="12"/>
  <c r="L35" i="12"/>
  <c r="M35" i="12"/>
  <c r="N35" i="12"/>
  <c r="P35" i="12"/>
  <c r="P48" i="12" s="1"/>
  <c r="Q35" i="12"/>
  <c r="R35" i="12"/>
  <c r="S35" i="12"/>
  <c r="T35" i="12"/>
  <c r="U35" i="12"/>
  <c r="V35" i="12"/>
  <c r="W35" i="12"/>
  <c r="X35" i="12"/>
  <c r="E35" i="12"/>
  <c r="O12" i="16"/>
  <c r="O19" i="16" s="1"/>
  <c r="O50" i="16" s="1"/>
  <c r="O8" i="16" s="1"/>
  <c r="H12" i="16"/>
  <c r="H19" i="16" s="1"/>
  <c r="G12" i="16"/>
  <c r="H50" i="16" l="1"/>
  <c r="H8" i="16" s="1"/>
  <c r="I33" i="26" s="1"/>
  <c r="J33" i="26" s="1"/>
  <c r="P49" i="12"/>
  <c r="H11" i="12"/>
  <c r="H18" i="12" s="1"/>
  <c r="H49" i="12" s="1"/>
  <c r="K40" i="24" l="1"/>
  <c r="K33" i="26"/>
  <c r="P6" i="12"/>
  <c r="E29" i="26" s="1"/>
  <c r="H6" i="12"/>
  <c r="E17" i="26" s="1"/>
  <c r="J17" i="26" s="1"/>
  <c r="C7" i="13"/>
  <c r="C20" i="13"/>
  <c r="C37" i="13"/>
  <c r="AB53" i="13" l="1"/>
  <c r="AB49" i="13"/>
  <c r="AB45" i="13"/>
  <c r="AB41" i="13"/>
  <c r="AB36" i="13"/>
  <c r="AB30" i="13"/>
  <c r="AB26" i="13"/>
  <c r="AB22" i="13"/>
  <c r="AB17" i="13"/>
  <c r="AB13" i="13"/>
  <c r="AB9" i="13"/>
  <c r="AB51" i="13"/>
  <c r="AB47" i="13"/>
  <c r="AB43" i="13"/>
  <c r="AB39" i="13"/>
  <c r="AB32" i="13"/>
  <c r="AB28" i="13"/>
  <c r="AB24" i="13"/>
  <c r="AB19" i="13"/>
  <c r="AB15" i="13"/>
  <c r="AB11" i="13"/>
  <c r="K23" i="24"/>
  <c r="K17" i="26"/>
  <c r="P24" i="13"/>
  <c r="P37" i="13" s="1"/>
  <c r="P55" i="13" s="1"/>
  <c r="Q26" i="13"/>
  <c r="Q37" i="13" s="1"/>
  <c r="Q55" i="13" s="1"/>
  <c r="O39" i="13"/>
  <c r="O54" i="13" s="1"/>
  <c r="O22" i="13"/>
  <c r="O37" i="13" s="1"/>
  <c r="B6" i="14"/>
  <c r="R2" i="13"/>
  <c r="O2" i="14" s="1"/>
  <c r="O6" i="15" s="1"/>
  <c r="Q3" i="16" s="1"/>
  <c r="D2" i="14"/>
  <c r="E6" i="15" s="1"/>
  <c r="B2" i="14"/>
  <c r="B6" i="15" s="1"/>
  <c r="D47" i="15"/>
  <c r="D52" i="15" s="1"/>
  <c r="C18" i="14"/>
  <c r="C22" i="12"/>
  <c r="C20" i="12"/>
  <c r="C35" i="12"/>
  <c r="B31" i="18"/>
  <c r="B46" i="18" s="1"/>
  <c r="B22" i="20"/>
  <c r="B35" i="20" s="1"/>
  <c r="B24" i="20"/>
  <c r="B37" i="20" s="1"/>
  <c r="B26" i="20"/>
  <c r="B39" i="20" s="1"/>
  <c r="B28" i="20"/>
  <c r="B41" i="20" s="1"/>
  <c r="B30" i="20"/>
  <c r="B43" i="20" s="1"/>
  <c r="B20" i="20"/>
  <c r="B33" i="20" s="1"/>
  <c r="B25" i="19"/>
  <c r="B42" i="19" s="1"/>
  <c r="B27" i="19"/>
  <c r="B44" i="19" s="1"/>
  <c r="B29" i="19"/>
  <c r="B46" i="19" s="1"/>
  <c r="B31" i="19"/>
  <c r="B48" i="19" s="1"/>
  <c r="B33" i="19"/>
  <c r="B50" i="19" s="1"/>
  <c r="B35" i="19"/>
  <c r="B52" i="19" s="1"/>
  <c r="B37" i="19"/>
  <c r="B54" i="19" s="1"/>
  <c r="B23" i="19"/>
  <c r="B40" i="19" s="1"/>
  <c r="E9" i="18"/>
  <c r="F9" i="18"/>
  <c r="G9" i="18"/>
  <c r="H9" i="18"/>
  <c r="I9" i="18"/>
  <c r="J9" i="18"/>
  <c r="M9" i="18"/>
  <c r="N9" i="18"/>
  <c r="O9" i="18"/>
  <c r="P9" i="18"/>
  <c r="Q9" i="18"/>
  <c r="R9" i="18"/>
  <c r="S9" i="18"/>
  <c r="T9" i="18"/>
  <c r="U9" i="18"/>
  <c r="V9" i="18"/>
  <c r="W9" i="18"/>
  <c r="X9" i="18"/>
  <c r="B23" i="18"/>
  <c r="B38" i="18" s="1"/>
  <c r="B25" i="18"/>
  <c r="B40" i="18" s="1"/>
  <c r="B27" i="18"/>
  <c r="B42" i="18" s="1"/>
  <c r="B29" i="18"/>
  <c r="B44" i="18" s="1"/>
  <c r="B33" i="18"/>
  <c r="B48" i="18" s="1"/>
  <c r="B21" i="18"/>
  <c r="B36" i="18" s="1"/>
  <c r="B22" i="23"/>
  <c r="B37" i="23" s="1"/>
  <c r="B24" i="23"/>
  <c r="B39" i="23" s="1"/>
  <c r="B26" i="23"/>
  <c r="B41" i="23" s="1"/>
  <c r="B28" i="23"/>
  <c r="B43" i="23" s="1"/>
  <c r="B30" i="23"/>
  <c r="B45" i="23" s="1"/>
  <c r="B32" i="23"/>
  <c r="B47" i="23" s="1"/>
  <c r="B20" i="23"/>
  <c r="B35" i="23" s="1"/>
  <c r="B38" i="17"/>
  <c r="B23" i="17"/>
  <c r="B40" i="17" s="1"/>
  <c r="B25" i="17"/>
  <c r="B42" i="17" s="1"/>
  <c r="B27" i="17"/>
  <c r="B44" i="17" s="1"/>
  <c r="B29" i="17"/>
  <c r="B46" i="17" s="1"/>
  <c r="B31" i="17"/>
  <c r="B48" i="17" s="1"/>
  <c r="B33" i="17"/>
  <c r="B50" i="17" s="1"/>
  <c r="B19" i="17"/>
  <c r="B36" i="17" s="1"/>
  <c r="B22" i="16"/>
  <c r="B37" i="16" s="1"/>
  <c r="B24" i="16"/>
  <c r="B39" i="16" s="1"/>
  <c r="B26" i="16"/>
  <c r="B41" i="16" s="1"/>
  <c r="B28" i="16"/>
  <c r="B43" i="16" s="1"/>
  <c r="B30" i="16"/>
  <c r="B45" i="16" s="1"/>
  <c r="B32" i="16"/>
  <c r="B47" i="16" s="1"/>
  <c r="B20" i="16"/>
  <c r="B35" i="16" s="1"/>
  <c r="B25" i="15"/>
  <c r="B40" i="15" s="1"/>
  <c r="B27" i="15"/>
  <c r="B42" i="15" s="1"/>
  <c r="B29" i="15"/>
  <c r="B44" i="15" s="1"/>
  <c r="B33" i="15"/>
  <c r="B48" i="15" s="1"/>
  <c r="B35" i="15"/>
  <c r="B50" i="15" s="1"/>
  <c r="B23" i="15"/>
  <c r="B38" i="15" s="1"/>
  <c r="B29" i="14"/>
  <c r="B44" i="14" s="1"/>
  <c r="B31" i="14"/>
  <c r="B46" i="14" s="1"/>
  <c r="B21" i="14"/>
  <c r="B36" i="14" s="1"/>
  <c r="B23" i="14"/>
  <c r="B38" i="14" s="1"/>
  <c r="B25" i="14"/>
  <c r="B40" i="14" s="1"/>
  <c r="B27" i="14"/>
  <c r="B42" i="14" s="1"/>
  <c r="B19" i="14"/>
  <c r="B34" i="14" s="1"/>
  <c r="D2" i="13"/>
  <c r="B6" i="13"/>
  <c r="E9" i="13"/>
  <c r="E11" i="13"/>
  <c r="E13" i="13"/>
  <c r="E15" i="13"/>
  <c r="E17" i="13"/>
  <c r="E19" i="13"/>
  <c r="E22" i="13"/>
  <c r="E24" i="13"/>
  <c r="E26" i="13"/>
  <c r="E28" i="13"/>
  <c r="E30" i="13"/>
  <c r="E32" i="13"/>
  <c r="E34" i="13"/>
  <c r="E36" i="13"/>
  <c r="E39" i="13"/>
  <c r="E41" i="13"/>
  <c r="E43" i="13"/>
  <c r="E45" i="13"/>
  <c r="E47" i="13"/>
  <c r="E49" i="13"/>
  <c r="E51" i="13"/>
  <c r="E53" i="13"/>
  <c r="F9" i="13"/>
  <c r="F11" i="13"/>
  <c r="F13" i="13"/>
  <c r="F15" i="13"/>
  <c r="F17" i="13"/>
  <c r="F19" i="13"/>
  <c r="F22" i="13"/>
  <c r="F24" i="13"/>
  <c r="F26" i="13"/>
  <c r="F28" i="13"/>
  <c r="F30" i="13"/>
  <c r="F32" i="13"/>
  <c r="F34" i="13"/>
  <c r="F36" i="13"/>
  <c r="F39" i="13"/>
  <c r="F41" i="13"/>
  <c r="F43" i="13"/>
  <c r="F45" i="13"/>
  <c r="F47" i="13"/>
  <c r="F49" i="13"/>
  <c r="F51" i="13"/>
  <c r="F53" i="13"/>
  <c r="G9" i="13"/>
  <c r="G11" i="13"/>
  <c r="G13" i="13"/>
  <c r="G15" i="13"/>
  <c r="G17" i="13"/>
  <c r="G19" i="13"/>
  <c r="G22" i="13"/>
  <c r="G24" i="13"/>
  <c r="G26" i="13"/>
  <c r="G28" i="13"/>
  <c r="G30" i="13"/>
  <c r="G32" i="13"/>
  <c r="G34" i="13"/>
  <c r="G36" i="13"/>
  <c r="G39" i="13"/>
  <c r="G41" i="13"/>
  <c r="G43" i="13"/>
  <c r="G45" i="13"/>
  <c r="G47" i="13"/>
  <c r="G49" i="13"/>
  <c r="G51" i="13"/>
  <c r="G53" i="13"/>
  <c r="H9" i="13"/>
  <c r="H11" i="13"/>
  <c r="H13" i="13"/>
  <c r="H15" i="13"/>
  <c r="H17" i="13"/>
  <c r="H19" i="13"/>
  <c r="H22" i="13"/>
  <c r="H24" i="13"/>
  <c r="H26" i="13"/>
  <c r="H28" i="13"/>
  <c r="H30" i="13"/>
  <c r="H32" i="13"/>
  <c r="H34" i="13"/>
  <c r="H36" i="13"/>
  <c r="H39" i="13"/>
  <c r="H41" i="13"/>
  <c r="H43" i="13"/>
  <c r="H45" i="13"/>
  <c r="H47" i="13"/>
  <c r="H49" i="13"/>
  <c r="H51" i="13"/>
  <c r="H53" i="13"/>
  <c r="I9" i="13"/>
  <c r="I11" i="13"/>
  <c r="I13" i="13"/>
  <c r="I15" i="13"/>
  <c r="I17" i="13"/>
  <c r="I19" i="13"/>
  <c r="I22" i="13"/>
  <c r="I24" i="13"/>
  <c r="I26" i="13"/>
  <c r="I28" i="13"/>
  <c r="I30" i="13"/>
  <c r="I32" i="13"/>
  <c r="I34" i="13"/>
  <c r="I36" i="13"/>
  <c r="I39" i="13"/>
  <c r="I41" i="13"/>
  <c r="I43" i="13"/>
  <c r="I45" i="13"/>
  <c r="I47" i="13"/>
  <c r="I49" i="13"/>
  <c r="I51" i="13"/>
  <c r="I53" i="13"/>
  <c r="J9" i="13"/>
  <c r="J11" i="13"/>
  <c r="J13" i="13"/>
  <c r="J15" i="13"/>
  <c r="J17" i="13"/>
  <c r="J19" i="13"/>
  <c r="J22" i="13"/>
  <c r="J24" i="13"/>
  <c r="J26" i="13"/>
  <c r="J28" i="13"/>
  <c r="J30" i="13"/>
  <c r="J32" i="13"/>
  <c r="J34" i="13"/>
  <c r="J36" i="13"/>
  <c r="J39" i="13"/>
  <c r="J41" i="13"/>
  <c r="J43" i="13"/>
  <c r="J45" i="13"/>
  <c r="J47" i="13"/>
  <c r="J49" i="13"/>
  <c r="J51" i="13"/>
  <c r="J53" i="13"/>
  <c r="K9" i="13"/>
  <c r="K11" i="13"/>
  <c r="K13" i="13"/>
  <c r="K15" i="13"/>
  <c r="K17" i="13"/>
  <c r="K19" i="13"/>
  <c r="K22" i="13"/>
  <c r="K24" i="13"/>
  <c r="K26" i="13"/>
  <c r="K28" i="13"/>
  <c r="K30" i="13"/>
  <c r="K32" i="13"/>
  <c r="K34" i="13"/>
  <c r="K36" i="13"/>
  <c r="K39" i="13"/>
  <c r="K41" i="13"/>
  <c r="K43" i="13"/>
  <c r="K45" i="13"/>
  <c r="K47" i="13"/>
  <c r="K49" i="13"/>
  <c r="K51" i="13"/>
  <c r="K53" i="13"/>
  <c r="L9" i="13"/>
  <c r="L11" i="13"/>
  <c r="L13" i="13"/>
  <c r="L15" i="13"/>
  <c r="L17" i="13"/>
  <c r="L19" i="13"/>
  <c r="L22" i="13"/>
  <c r="L24" i="13"/>
  <c r="L26" i="13"/>
  <c r="L28" i="13"/>
  <c r="L30" i="13"/>
  <c r="L32" i="13"/>
  <c r="L34" i="13"/>
  <c r="L36" i="13"/>
  <c r="L39" i="13"/>
  <c r="L41" i="13"/>
  <c r="L43" i="13"/>
  <c r="L45" i="13"/>
  <c r="L47" i="13"/>
  <c r="L49" i="13"/>
  <c r="L51" i="13"/>
  <c r="L53" i="13"/>
  <c r="M9" i="13"/>
  <c r="M11" i="13"/>
  <c r="M13" i="13"/>
  <c r="M15" i="13"/>
  <c r="M17" i="13"/>
  <c r="M19" i="13"/>
  <c r="M22" i="13"/>
  <c r="M24" i="13"/>
  <c r="M26" i="13"/>
  <c r="M28" i="13"/>
  <c r="M30" i="13"/>
  <c r="M32" i="13"/>
  <c r="M34" i="13"/>
  <c r="M36" i="13"/>
  <c r="M39" i="13"/>
  <c r="M41" i="13"/>
  <c r="M43" i="13"/>
  <c r="M45" i="13"/>
  <c r="M47" i="13"/>
  <c r="M49" i="13"/>
  <c r="M51" i="13"/>
  <c r="M53" i="13"/>
  <c r="N9" i="13"/>
  <c r="N11" i="13"/>
  <c r="N13" i="13"/>
  <c r="N15" i="13"/>
  <c r="N17" i="13"/>
  <c r="N19" i="13"/>
  <c r="N22" i="13"/>
  <c r="N24" i="13"/>
  <c r="N26" i="13"/>
  <c r="N28" i="13"/>
  <c r="N30" i="13"/>
  <c r="N32" i="13"/>
  <c r="N34" i="13"/>
  <c r="N36" i="13"/>
  <c r="N39" i="13"/>
  <c r="N41" i="13"/>
  <c r="N43" i="13"/>
  <c r="N45" i="13"/>
  <c r="N47" i="13"/>
  <c r="N49" i="13"/>
  <c r="N51" i="13"/>
  <c r="N53" i="13"/>
  <c r="R9" i="13"/>
  <c r="R11" i="13"/>
  <c r="R13" i="13"/>
  <c r="R15" i="13"/>
  <c r="R17" i="13"/>
  <c r="R19" i="13"/>
  <c r="R22" i="13"/>
  <c r="R24" i="13"/>
  <c r="R26" i="13"/>
  <c r="R28" i="13"/>
  <c r="R30" i="13"/>
  <c r="R32" i="13"/>
  <c r="R34" i="13"/>
  <c r="R36" i="13"/>
  <c r="R39" i="13"/>
  <c r="R41" i="13"/>
  <c r="R43" i="13"/>
  <c r="R45" i="13"/>
  <c r="R47" i="13"/>
  <c r="R49" i="13"/>
  <c r="R51" i="13"/>
  <c r="R53" i="13"/>
  <c r="S9" i="13"/>
  <c r="S11" i="13"/>
  <c r="S13" i="13"/>
  <c r="S15" i="13"/>
  <c r="S17" i="13"/>
  <c r="S19" i="13"/>
  <c r="S22" i="13"/>
  <c r="S24" i="13"/>
  <c r="S26" i="13"/>
  <c r="S28" i="13"/>
  <c r="S30" i="13"/>
  <c r="S32" i="13"/>
  <c r="S34" i="13"/>
  <c r="S36" i="13"/>
  <c r="S39" i="13"/>
  <c r="S41" i="13"/>
  <c r="S43" i="13"/>
  <c r="S45" i="13"/>
  <c r="S47" i="13"/>
  <c r="S49" i="13"/>
  <c r="S51" i="13"/>
  <c r="S53" i="13"/>
  <c r="T9" i="13"/>
  <c r="T11" i="13"/>
  <c r="T13" i="13"/>
  <c r="T15" i="13"/>
  <c r="T17" i="13"/>
  <c r="T19" i="13"/>
  <c r="T22" i="13"/>
  <c r="T24" i="13"/>
  <c r="T26" i="13"/>
  <c r="T28" i="13"/>
  <c r="T30" i="13"/>
  <c r="T32" i="13"/>
  <c r="T34" i="13"/>
  <c r="T36" i="13"/>
  <c r="T39" i="13"/>
  <c r="T41" i="13"/>
  <c r="T43" i="13"/>
  <c r="T45" i="13"/>
  <c r="T47" i="13"/>
  <c r="T49" i="13"/>
  <c r="T51" i="13"/>
  <c r="T53" i="13"/>
  <c r="U9" i="13"/>
  <c r="U11" i="13"/>
  <c r="U13" i="13"/>
  <c r="U15" i="13"/>
  <c r="U17" i="13"/>
  <c r="U19" i="13"/>
  <c r="U22" i="13"/>
  <c r="U24" i="13"/>
  <c r="U26" i="13"/>
  <c r="U28" i="13"/>
  <c r="U30" i="13"/>
  <c r="U32" i="13"/>
  <c r="U34" i="13"/>
  <c r="U36" i="13"/>
  <c r="U39" i="13"/>
  <c r="U41" i="13"/>
  <c r="U43" i="13"/>
  <c r="U45" i="13"/>
  <c r="U47" i="13"/>
  <c r="U49" i="13"/>
  <c r="U51" i="13"/>
  <c r="U53" i="13"/>
  <c r="V9" i="13"/>
  <c r="V11" i="13"/>
  <c r="V13" i="13"/>
  <c r="V15" i="13"/>
  <c r="V17" i="13"/>
  <c r="V19" i="13"/>
  <c r="V22" i="13"/>
  <c r="V24" i="13"/>
  <c r="V26" i="13"/>
  <c r="V28" i="13"/>
  <c r="V30" i="13"/>
  <c r="V32" i="13"/>
  <c r="V34" i="13"/>
  <c r="V36" i="13"/>
  <c r="V39" i="13"/>
  <c r="V41" i="13"/>
  <c r="V43" i="13"/>
  <c r="V45" i="13"/>
  <c r="V47" i="13"/>
  <c r="V49" i="13"/>
  <c r="V51" i="13"/>
  <c r="V53" i="13"/>
  <c r="W9" i="13"/>
  <c r="W11" i="13"/>
  <c r="W13" i="13"/>
  <c r="W15" i="13"/>
  <c r="W17" i="13"/>
  <c r="W19" i="13"/>
  <c r="W22" i="13"/>
  <c r="W24" i="13"/>
  <c r="W26" i="13"/>
  <c r="W28" i="13"/>
  <c r="W30" i="13"/>
  <c r="W32" i="13"/>
  <c r="W34" i="13"/>
  <c r="W36" i="13"/>
  <c r="W39" i="13"/>
  <c r="W41" i="13"/>
  <c r="W43" i="13"/>
  <c r="W45" i="13"/>
  <c r="W47" i="13"/>
  <c r="W49" i="13"/>
  <c r="W51" i="13"/>
  <c r="W53" i="13"/>
  <c r="X9" i="13"/>
  <c r="X11" i="13"/>
  <c r="X13" i="13"/>
  <c r="X15" i="13"/>
  <c r="X17" i="13"/>
  <c r="X19" i="13"/>
  <c r="X22" i="13"/>
  <c r="X24" i="13"/>
  <c r="X26" i="13"/>
  <c r="X28" i="13"/>
  <c r="X30" i="13"/>
  <c r="X32" i="13"/>
  <c r="X34" i="13"/>
  <c r="X36" i="13"/>
  <c r="X39" i="13"/>
  <c r="X41" i="13"/>
  <c r="X43" i="13"/>
  <c r="X45" i="13"/>
  <c r="X47" i="13"/>
  <c r="X49" i="13"/>
  <c r="X51" i="13"/>
  <c r="X53" i="13"/>
  <c r="Y9" i="13"/>
  <c r="Y11" i="13"/>
  <c r="Y13" i="13"/>
  <c r="Y15" i="13"/>
  <c r="Y17" i="13"/>
  <c r="Y19" i="13"/>
  <c r="Y22" i="13"/>
  <c r="Y24" i="13"/>
  <c r="Y26" i="13"/>
  <c r="Y28" i="13"/>
  <c r="Y30" i="13"/>
  <c r="Y32" i="13"/>
  <c r="Y34" i="13"/>
  <c r="Y36" i="13"/>
  <c r="Y39" i="13"/>
  <c r="Y41" i="13"/>
  <c r="Y43" i="13"/>
  <c r="Y45" i="13"/>
  <c r="Y47" i="13"/>
  <c r="Y49" i="13"/>
  <c r="Y51" i="13"/>
  <c r="Y53" i="13"/>
  <c r="Z9" i="13"/>
  <c r="Z11" i="13"/>
  <c r="Z13" i="13"/>
  <c r="Z15" i="13"/>
  <c r="Z17" i="13"/>
  <c r="Z19" i="13"/>
  <c r="Z22" i="13"/>
  <c r="Z24" i="13"/>
  <c r="Z26" i="13"/>
  <c r="Z28" i="13"/>
  <c r="Z30" i="13"/>
  <c r="Z32" i="13"/>
  <c r="Z34" i="13"/>
  <c r="Z36" i="13"/>
  <c r="Z39" i="13"/>
  <c r="Z41" i="13"/>
  <c r="Z43" i="13"/>
  <c r="Z45" i="13"/>
  <c r="Z47" i="13"/>
  <c r="Z49" i="13"/>
  <c r="Z51" i="13"/>
  <c r="Z53" i="13"/>
  <c r="AA9" i="13"/>
  <c r="AA11" i="13"/>
  <c r="AA13" i="13"/>
  <c r="AA15" i="13"/>
  <c r="AA17" i="13"/>
  <c r="AA19" i="13"/>
  <c r="AA22" i="13"/>
  <c r="AA24" i="13"/>
  <c r="AA26" i="13"/>
  <c r="AA28" i="13"/>
  <c r="AA30" i="13"/>
  <c r="AA32" i="13"/>
  <c r="AA36" i="13"/>
  <c r="AA39" i="13"/>
  <c r="AA41" i="13"/>
  <c r="AA43" i="13"/>
  <c r="AA45" i="13"/>
  <c r="AA47" i="13"/>
  <c r="AA49" i="13"/>
  <c r="AA51" i="13"/>
  <c r="AA53" i="13"/>
  <c r="D9" i="13"/>
  <c r="D11" i="13"/>
  <c r="D13" i="13"/>
  <c r="D15" i="13"/>
  <c r="D17" i="13"/>
  <c r="D19" i="13"/>
  <c r="D22" i="13"/>
  <c r="D24" i="13"/>
  <c r="D26" i="13"/>
  <c r="D28" i="13"/>
  <c r="D30" i="13"/>
  <c r="D32" i="13"/>
  <c r="D34" i="13"/>
  <c r="D36" i="13"/>
  <c r="D39" i="13"/>
  <c r="D41" i="13"/>
  <c r="D43" i="13"/>
  <c r="D45" i="13"/>
  <c r="D47" i="13"/>
  <c r="D49" i="13"/>
  <c r="D51" i="13"/>
  <c r="D53" i="13"/>
  <c r="A6" i="12"/>
  <c r="D9" i="12"/>
  <c r="D11" i="12"/>
  <c r="D13" i="12"/>
  <c r="D15" i="12"/>
  <c r="D17" i="12"/>
  <c r="D20" i="12"/>
  <c r="D22" i="12"/>
  <c r="D24" i="12"/>
  <c r="D26" i="12"/>
  <c r="D28" i="12"/>
  <c r="D30" i="12"/>
  <c r="D32" i="12"/>
  <c r="D35" i="12"/>
  <c r="D37" i="12"/>
  <c r="D39" i="12"/>
  <c r="D41" i="12"/>
  <c r="D43" i="12"/>
  <c r="D45" i="12"/>
  <c r="D47" i="12"/>
  <c r="E9" i="12"/>
  <c r="E11" i="12"/>
  <c r="E13" i="12"/>
  <c r="E15" i="12"/>
  <c r="E17" i="12"/>
  <c r="E22" i="12"/>
  <c r="E24" i="12"/>
  <c r="E26" i="12"/>
  <c r="E28" i="12"/>
  <c r="E30" i="12"/>
  <c r="E32" i="12"/>
  <c r="E37" i="12"/>
  <c r="E39" i="12"/>
  <c r="E41" i="12"/>
  <c r="E43" i="12"/>
  <c r="E45" i="12"/>
  <c r="E47" i="12"/>
  <c r="F9" i="12"/>
  <c r="F11" i="12"/>
  <c r="F13" i="12"/>
  <c r="F15" i="12"/>
  <c r="F17" i="12"/>
  <c r="F20" i="12"/>
  <c r="F22" i="12"/>
  <c r="F24" i="12"/>
  <c r="F26" i="12"/>
  <c r="F28" i="12"/>
  <c r="F30" i="12"/>
  <c r="F32" i="12"/>
  <c r="F37" i="12"/>
  <c r="F39" i="12"/>
  <c r="F41" i="12"/>
  <c r="F43" i="12"/>
  <c r="F45" i="12"/>
  <c r="F47" i="12"/>
  <c r="G32" i="12"/>
  <c r="G20" i="12"/>
  <c r="G22" i="12"/>
  <c r="G24" i="12"/>
  <c r="G26" i="12"/>
  <c r="G28" i="12"/>
  <c r="G30" i="12"/>
  <c r="G11" i="12"/>
  <c r="G13" i="12"/>
  <c r="G15" i="12"/>
  <c r="G17" i="12"/>
  <c r="G37" i="12"/>
  <c r="G39" i="12"/>
  <c r="G41" i="12"/>
  <c r="G43" i="12"/>
  <c r="G45" i="12"/>
  <c r="G47" i="12"/>
  <c r="I13" i="12"/>
  <c r="I15" i="12"/>
  <c r="I17" i="12"/>
  <c r="I20" i="12"/>
  <c r="I22" i="12"/>
  <c r="I24" i="12"/>
  <c r="I26" i="12"/>
  <c r="I28" i="12"/>
  <c r="I30" i="12"/>
  <c r="I32" i="12"/>
  <c r="I37" i="12"/>
  <c r="I39" i="12"/>
  <c r="I41" i="12"/>
  <c r="I43" i="12"/>
  <c r="I45" i="12"/>
  <c r="I47" i="12"/>
  <c r="J13" i="12"/>
  <c r="J15" i="12"/>
  <c r="J17" i="12"/>
  <c r="J20" i="12"/>
  <c r="J22" i="12"/>
  <c r="J24" i="12"/>
  <c r="J26" i="12"/>
  <c r="J28" i="12"/>
  <c r="J30" i="12"/>
  <c r="J32" i="12"/>
  <c r="J37" i="12"/>
  <c r="J39" i="12"/>
  <c r="J41" i="12"/>
  <c r="J43" i="12"/>
  <c r="J45" i="12"/>
  <c r="J47" i="12"/>
  <c r="K13" i="12"/>
  <c r="K15" i="12"/>
  <c r="K17" i="12"/>
  <c r="K22" i="12"/>
  <c r="K24" i="12"/>
  <c r="K26" i="12"/>
  <c r="K28" i="12"/>
  <c r="K30" i="12"/>
  <c r="K32" i="12"/>
  <c r="K37" i="12"/>
  <c r="K39" i="12"/>
  <c r="K41" i="12"/>
  <c r="K43" i="12"/>
  <c r="K45" i="12"/>
  <c r="K47" i="12"/>
  <c r="L13" i="12"/>
  <c r="L15" i="12"/>
  <c r="L17" i="12"/>
  <c r="L20" i="12"/>
  <c r="L22" i="12"/>
  <c r="L24" i="12"/>
  <c r="L26" i="12"/>
  <c r="L28" i="12"/>
  <c r="L30" i="12"/>
  <c r="L32" i="12"/>
  <c r="L37" i="12"/>
  <c r="L39" i="12"/>
  <c r="L41" i="12"/>
  <c r="L43" i="12"/>
  <c r="L45" i="12"/>
  <c r="L47" i="12"/>
  <c r="M13" i="12"/>
  <c r="M15" i="12"/>
  <c r="M17" i="12"/>
  <c r="M20" i="12"/>
  <c r="M22" i="12"/>
  <c r="M24" i="12"/>
  <c r="M26" i="12"/>
  <c r="M28" i="12"/>
  <c r="M30" i="12"/>
  <c r="M32" i="12"/>
  <c r="M37" i="12"/>
  <c r="M39" i="12"/>
  <c r="M41" i="12"/>
  <c r="M43" i="12"/>
  <c r="M45" i="12"/>
  <c r="M47" i="12"/>
  <c r="N13" i="12"/>
  <c r="N15" i="12"/>
  <c r="N17" i="12"/>
  <c r="N20" i="12"/>
  <c r="N22" i="12"/>
  <c r="N24" i="12"/>
  <c r="N26" i="12"/>
  <c r="N28" i="12"/>
  <c r="N30" i="12"/>
  <c r="N32" i="12"/>
  <c r="N37" i="12"/>
  <c r="N39" i="12"/>
  <c r="N41" i="12"/>
  <c r="N43" i="12"/>
  <c r="N45" i="12"/>
  <c r="N47" i="12"/>
  <c r="O13" i="12"/>
  <c r="O15" i="12"/>
  <c r="O17" i="12"/>
  <c r="O20" i="12"/>
  <c r="O22" i="12"/>
  <c r="O24" i="12"/>
  <c r="O26" i="12"/>
  <c r="O28" i="12"/>
  <c r="O30" i="12"/>
  <c r="O32" i="12"/>
  <c r="O37" i="12"/>
  <c r="O39" i="12"/>
  <c r="O41" i="12"/>
  <c r="O43" i="12"/>
  <c r="O45" i="12"/>
  <c r="O47" i="12"/>
  <c r="Q13" i="12"/>
  <c r="Q15" i="12"/>
  <c r="Q17" i="12"/>
  <c r="Q20" i="12"/>
  <c r="Q22" i="12"/>
  <c r="Q24" i="12"/>
  <c r="Q26" i="12"/>
  <c r="Q28" i="12"/>
  <c r="Q30" i="12"/>
  <c r="Q32" i="12"/>
  <c r="Q37" i="12"/>
  <c r="Q39" i="12"/>
  <c r="Q41" i="12"/>
  <c r="Q43" i="12"/>
  <c r="Q45" i="12"/>
  <c r="Q47" i="12"/>
  <c r="R13" i="12"/>
  <c r="R15" i="12"/>
  <c r="R17" i="12"/>
  <c r="R20" i="12"/>
  <c r="R22" i="12"/>
  <c r="R24" i="12"/>
  <c r="R26" i="12"/>
  <c r="R28" i="12"/>
  <c r="R30" i="12"/>
  <c r="R32" i="12"/>
  <c r="R37" i="12"/>
  <c r="R39" i="12"/>
  <c r="R41" i="12"/>
  <c r="R43" i="12"/>
  <c r="R45" i="12"/>
  <c r="R47" i="12"/>
  <c r="S13" i="12"/>
  <c r="S15" i="12"/>
  <c r="S17" i="12"/>
  <c r="S20" i="12"/>
  <c r="S22" i="12"/>
  <c r="S24" i="12"/>
  <c r="S26" i="12"/>
  <c r="S28" i="12"/>
  <c r="S30" i="12"/>
  <c r="S32" i="12"/>
  <c r="S37" i="12"/>
  <c r="S39" i="12"/>
  <c r="S41" i="12"/>
  <c r="S43" i="12"/>
  <c r="S45" i="12"/>
  <c r="S47" i="12"/>
  <c r="T13" i="12"/>
  <c r="T15" i="12"/>
  <c r="T17" i="12"/>
  <c r="T20" i="12"/>
  <c r="T22" i="12"/>
  <c r="T24" i="12"/>
  <c r="T26" i="12"/>
  <c r="T28" i="12"/>
  <c r="T30" i="12"/>
  <c r="T32" i="12"/>
  <c r="T37" i="12"/>
  <c r="T39" i="12"/>
  <c r="T41" i="12"/>
  <c r="T43" i="12"/>
  <c r="T45" i="12"/>
  <c r="T47" i="12"/>
  <c r="U13" i="12"/>
  <c r="U15" i="12"/>
  <c r="U17" i="12"/>
  <c r="U20" i="12"/>
  <c r="U22" i="12"/>
  <c r="U24" i="12"/>
  <c r="U26" i="12"/>
  <c r="U28" i="12"/>
  <c r="U30" i="12"/>
  <c r="U32" i="12"/>
  <c r="U37" i="12"/>
  <c r="U39" i="12"/>
  <c r="U41" i="12"/>
  <c r="U43" i="12"/>
  <c r="U45" i="12"/>
  <c r="U47" i="12"/>
  <c r="V13" i="12"/>
  <c r="V15" i="12"/>
  <c r="V17" i="12"/>
  <c r="V20" i="12"/>
  <c r="V22" i="12"/>
  <c r="V24" i="12"/>
  <c r="V26" i="12"/>
  <c r="V28" i="12"/>
  <c r="V30" i="12"/>
  <c r="V32" i="12"/>
  <c r="V37" i="12"/>
  <c r="V39" i="12"/>
  <c r="V41" i="12"/>
  <c r="V43" i="12"/>
  <c r="V45" i="12"/>
  <c r="V47" i="12"/>
  <c r="W13" i="12"/>
  <c r="W15" i="12"/>
  <c r="W17" i="12"/>
  <c r="W20" i="12"/>
  <c r="W22" i="12"/>
  <c r="W24" i="12"/>
  <c r="W26" i="12"/>
  <c r="W28" i="12"/>
  <c r="W30" i="12"/>
  <c r="W32" i="12"/>
  <c r="W37" i="12"/>
  <c r="W39" i="12"/>
  <c r="W41" i="12"/>
  <c r="W43" i="12"/>
  <c r="W45" i="12"/>
  <c r="W47" i="12"/>
  <c r="X13" i="12"/>
  <c r="X15" i="12"/>
  <c r="X17" i="12"/>
  <c r="X20" i="12"/>
  <c r="X22" i="12"/>
  <c r="X24" i="12"/>
  <c r="X26" i="12"/>
  <c r="X28" i="12"/>
  <c r="X30" i="12"/>
  <c r="X32" i="12"/>
  <c r="X37" i="12"/>
  <c r="X39" i="12"/>
  <c r="X41" i="12"/>
  <c r="X43" i="12"/>
  <c r="X45" i="12"/>
  <c r="X47" i="12"/>
  <c r="C9" i="12"/>
  <c r="C11" i="12"/>
  <c r="C13" i="12"/>
  <c r="C15" i="12"/>
  <c r="C17" i="12"/>
  <c r="C24" i="12"/>
  <c r="C26" i="12"/>
  <c r="C28" i="12"/>
  <c r="C30" i="12"/>
  <c r="C32" i="12"/>
  <c r="C39" i="12"/>
  <c r="C41" i="12"/>
  <c r="C43" i="12"/>
  <c r="C45" i="12"/>
  <c r="C47" i="12"/>
  <c r="B21" i="13"/>
  <c r="B38" i="13" s="1"/>
  <c r="B23" i="13"/>
  <c r="B40" i="13" s="1"/>
  <c r="B25" i="13"/>
  <c r="B42" i="13" s="1"/>
  <c r="B44" i="13"/>
  <c r="B29" i="13"/>
  <c r="B46" i="13" s="1"/>
  <c r="B31" i="13"/>
  <c r="B48" i="13" s="1"/>
  <c r="B33" i="13"/>
  <c r="B50" i="13" s="1"/>
  <c r="B35" i="13"/>
  <c r="B52" i="13" s="1"/>
  <c r="B2" i="13"/>
  <c r="B21" i="12"/>
  <c r="B23" i="12"/>
  <c r="B25" i="12"/>
  <c r="B27" i="12"/>
  <c r="B29" i="12"/>
  <c r="B19" i="12"/>
  <c r="A35" i="12"/>
  <c r="A37" i="12"/>
  <c r="A23" i="12"/>
  <c r="A38" i="12" s="1"/>
  <c r="A39" i="12"/>
  <c r="A40" i="12"/>
  <c r="A41" i="12"/>
  <c r="A27" i="12"/>
  <c r="A42" i="12" s="1"/>
  <c r="A43" i="12"/>
  <c r="A29" i="12"/>
  <c r="A44" i="12" s="1"/>
  <c r="A45" i="12"/>
  <c r="A31" i="12"/>
  <c r="A46" i="12" s="1"/>
  <c r="A47" i="12"/>
  <c r="A19" i="12"/>
  <c r="A34" i="12" s="1"/>
  <c r="B11" i="20"/>
  <c r="B13" i="20"/>
  <c r="B15" i="20"/>
  <c r="B17" i="20"/>
  <c r="B12" i="19"/>
  <c r="B14" i="19"/>
  <c r="B16" i="19"/>
  <c r="B18" i="19"/>
  <c r="B20" i="19"/>
  <c r="B8" i="19"/>
  <c r="B11" i="23"/>
  <c r="B13" i="23"/>
  <c r="B15" i="23"/>
  <c r="B17" i="23"/>
  <c r="B9" i="23"/>
  <c r="B18" i="18"/>
  <c r="B10" i="18"/>
  <c r="B12" i="18"/>
  <c r="B14" i="18"/>
  <c r="B16" i="18"/>
  <c r="B8" i="18"/>
  <c r="B16" i="17"/>
  <c r="B10" i="17"/>
  <c r="B12" i="17"/>
  <c r="B14" i="17"/>
  <c r="B8" i="17"/>
  <c r="B13" i="16"/>
  <c r="B17" i="16"/>
  <c r="B9" i="16"/>
  <c r="B14" i="15"/>
  <c r="B16" i="15"/>
  <c r="B18" i="15"/>
  <c r="B20" i="15"/>
  <c r="B12" i="15"/>
  <c r="B14" i="14"/>
  <c r="B16" i="14"/>
  <c r="B8" i="14"/>
  <c r="B10" i="13"/>
  <c r="B12" i="13"/>
  <c r="B14" i="13"/>
  <c r="B16" i="13"/>
  <c r="B18" i="13"/>
  <c r="B8" i="13"/>
  <c r="C33" i="13"/>
  <c r="C31" i="13"/>
  <c r="C29" i="13"/>
  <c r="C27" i="13"/>
  <c r="C23" i="13"/>
  <c r="B31" i="12"/>
  <c r="B10" i="12"/>
  <c r="B16" i="12"/>
  <c r="A16" i="12"/>
  <c r="A14" i="12"/>
  <c r="A8" i="12"/>
  <c r="AB54" i="13" l="1"/>
  <c r="AB37" i="13"/>
  <c r="AB20" i="13"/>
  <c r="P3" i="17"/>
  <c r="O3" i="23" s="1"/>
  <c r="P2" i="18" s="1"/>
  <c r="P2" i="19" s="1"/>
  <c r="O3" i="20" s="1"/>
  <c r="F26" i="26"/>
  <c r="F32" i="26"/>
  <c r="J32" i="26" s="1"/>
  <c r="O55" i="13"/>
  <c r="E28" i="14"/>
  <c r="K35" i="14"/>
  <c r="O35" i="14"/>
  <c r="S35" i="14"/>
  <c r="W35" i="14"/>
  <c r="H35" i="14"/>
  <c r="L35" i="14"/>
  <c r="P35" i="14"/>
  <c r="T35" i="14"/>
  <c r="X35" i="14"/>
  <c r="I35" i="14"/>
  <c r="M35" i="14"/>
  <c r="Q35" i="14"/>
  <c r="U35" i="14"/>
  <c r="Y35" i="14"/>
  <c r="J35" i="14"/>
  <c r="N35" i="14"/>
  <c r="R35" i="14"/>
  <c r="V35" i="14"/>
  <c r="G35" i="14"/>
  <c r="F41" i="15"/>
  <c r="M39" i="15"/>
  <c r="M52" i="15" s="1"/>
  <c r="J18" i="12"/>
  <c r="I18" i="12"/>
  <c r="G15" i="15"/>
  <c r="F11" i="14"/>
  <c r="J11" i="14"/>
  <c r="N11" i="14"/>
  <c r="R11" i="14"/>
  <c r="V11" i="14"/>
  <c r="E13" i="14"/>
  <c r="I13" i="14"/>
  <c r="M13" i="14"/>
  <c r="Q13" i="14"/>
  <c r="U13" i="14"/>
  <c r="X13" i="14"/>
  <c r="G11" i="14"/>
  <c r="K11" i="14"/>
  <c r="O11" i="14"/>
  <c r="S11" i="14"/>
  <c r="W11" i="14"/>
  <c r="F13" i="14"/>
  <c r="J13" i="14"/>
  <c r="N13" i="14"/>
  <c r="R13" i="14"/>
  <c r="V13" i="14"/>
  <c r="D11" i="14"/>
  <c r="H11" i="14"/>
  <c r="L11" i="14"/>
  <c r="P11" i="14"/>
  <c r="T11" i="14"/>
  <c r="G13" i="14"/>
  <c r="K13" i="14"/>
  <c r="O13" i="14"/>
  <c r="S13" i="14"/>
  <c r="W13" i="14"/>
  <c r="E11" i="14"/>
  <c r="I11" i="14"/>
  <c r="M11" i="14"/>
  <c r="Q11" i="14"/>
  <c r="U11" i="14"/>
  <c r="D13" i="14"/>
  <c r="H13" i="14"/>
  <c r="L13" i="14"/>
  <c r="P13" i="14"/>
  <c r="T13" i="14"/>
  <c r="X11" i="14"/>
  <c r="K43" i="14"/>
  <c r="E41" i="14"/>
  <c r="Q37" i="14"/>
  <c r="W43" i="15"/>
  <c r="D45" i="14"/>
  <c r="P39" i="14"/>
  <c r="I9" i="14"/>
  <c r="T43" i="14"/>
  <c r="T45" i="15"/>
  <c r="D17" i="14"/>
  <c r="U15" i="14"/>
  <c r="Y11" i="14"/>
  <c r="W9" i="14"/>
  <c r="O17" i="14"/>
  <c r="L15" i="14"/>
  <c r="D9" i="14"/>
  <c r="W17" i="14"/>
  <c r="R15" i="14"/>
  <c r="P15" i="14"/>
  <c r="O9" i="14"/>
  <c r="I17" i="14"/>
  <c r="F15" i="14"/>
  <c r="D15" i="14"/>
  <c r="Y9" i="14"/>
  <c r="V17" i="14"/>
  <c r="V9" i="14"/>
  <c r="T17" i="14"/>
  <c r="T9" i="14"/>
  <c r="Q9" i="14"/>
  <c r="O15" i="14"/>
  <c r="N17" i="14"/>
  <c r="N9" i="14"/>
  <c r="K17" i="14"/>
  <c r="K9" i="14"/>
  <c r="I15" i="14"/>
  <c r="H17" i="14"/>
  <c r="H9" i="14"/>
  <c r="E17" i="14"/>
  <c r="E9" i="14"/>
  <c r="Y15" i="14"/>
  <c r="X17" i="14"/>
  <c r="X9" i="14"/>
  <c r="V15" i="14"/>
  <c r="T15" i="14"/>
  <c r="S17" i="14"/>
  <c r="S9" i="14"/>
  <c r="Q15" i="14"/>
  <c r="N15" i="14"/>
  <c r="M17" i="14"/>
  <c r="M9" i="14"/>
  <c r="K15" i="14"/>
  <c r="J17" i="14"/>
  <c r="J9" i="14"/>
  <c r="H15" i="14"/>
  <c r="G17" i="14"/>
  <c r="G9" i="14"/>
  <c r="E15" i="14"/>
  <c r="Y17" i="14"/>
  <c r="W15" i="14"/>
  <c r="Q17" i="14"/>
  <c r="Y13" i="14"/>
  <c r="X15" i="14"/>
  <c r="U17" i="14"/>
  <c r="U9" i="14"/>
  <c r="S15" i="14"/>
  <c r="R17" i="14"/>
  <c r="R9" i="14"/>
  <c r="P17" i="14"/>
  <c r="P9" i="14"/>
  <c r="M15" i="14"/>
  <c r="L17" i="14"/>
  <c r="L9" i="14"/>
  <c r="J15" i="14"/>
  <c r="G15" i="14"/>
  <c r="F17" i="14"/>
  <c r="F9" i="14"/>
  <c r="E45" i="14"/>
  <c r="O41" i="15"/>
  <c r="T48" i="12"/>
  <c r="W39" i="14"/>
  <c r="S41" i="14"/>
  <c r="O47" i="14"/>
  <c r="F41" i="14"/>
  <c r="S49" i="15"/>
  <c r="L45" i="15"/>
  <c r="X37" i="14"/>
  <c r="T39" i="14"/>
  <c r="L45" i="14"/>
  <c r="H47" i="14"/>
  <c r="E41" i="15"/>
  <c r="R51" i="15"/>
  <c r="Q39" i="15"/>
  <c r="K33" i="12"/>
  <c r="L32" i="14"/>
  <c r="K21" i="15"/>
  <c r="T20" i="13"/>
  <c r="R20" i="13"/>
  <c r="G37" i="13"/>
  <c r="D48" i="12"/>
  <c r="P51" i="15"/>
  <c r="K43" i="15"/>
  <c r="V48" i="12"/>
  <c r="F48" i="12"/>
  <c r="Y41" i="14"/>
  <c r="X41" i="14"/>
  <c r="U47" i="14"/>
  <c r="R37" i="14"/>
  <c r="Q41" i="14"/>
  <c r="N43" i="14"/>
  <c r="M39" i="14"/>
  <c r="J37" i="14"/>
  <c r="I39" i="14"/>
  <c r="F45" i="14"/>
  <c r="U39" i="15"/>
  <c r="T41" i="15"/>
  <c r="S43" i="15"/>
  <c r="K41" i="15"/>
  <c r="G43" i="15"/>
  <c r="O48" i="12"/>
  <c r="E48" i="12"/>
  <c r="R48" i="12"/>
  <c r="M48" i="12"/>
  <c r="L48" i="12"/>
  <c r="D41" i="14"/>
  <c r="Y45" i="14"/>
  <c r="V37" i="14"/>
  <c r="S37" i="14"/>
  <c r="R41" i="14"/>
  <c r="N47" i="14"/>
  <c r="K39" i="14"/>
  <c r="J41" i="14"/>
  <c r="G45" i="14"/>
  <c r="E45" i="15"/>
  <c r="W49" i="15"/>
  <c r="V51" i="15"/>
  <c r="N43" i="15"/>
  <c r="G41" i="15"/>
  <c r="Y32" i="14"/>
  <c r="N22" i="14"/>
  <c r="G22" i="14"/>
  <c r="V37" i="13"/>
  <c r="Y20" i="13"/>
  <c r="X54" i="13"/>
  <c r="J37" i="13"/>
  <c r="H37" i="13"/>
  <c r="U48" i="12"/>
  <c r="W48" i="12"/>
  <c r="N48" i="12"/>
  <c r="X48" i="12"/>
  <c r="Q48" i="12"/>
  <c r="X45" i="14"/>
  <c r="W43" i="14"/>
  <c r="V41" i="14"/>
  <c r="U39" i="14"/>
  <c r="T47" i="14"/>
  <c r="S45" i="14"/>
  <c r="R45" i="14"/>
  <c r="Q45" i="14"/>
  <c r="P43" i="14"/>
  <c r="O39" i="14"/>
  <c r="M43" i="14"/>
  <c r="L37" i="14"/>
  <c r="K47" i="14"/>
  <c r="J45" i="14"/>
  <c r="I43" i="14"/>
  <c r="H39" i="14"/>
  <c r="G37" i="14"/>
  <c r="W39" i="15"/>
  <c r="V45" i="15"/>
  <c r="U49" i="15"/>
  <c r="S39" i="15"/>
  <c r="R45" i="15"/>
  <c r="Q49" i="15"/>
  <c r="P45" i="15"/>
  <c r="O49" i="15"/>
  <c r="L41" i="15"/>
  <c r="J49" i="15"/>
  <c r="I49" i="15"/>
  <c r="H45" i="15"/>
  <c r="F49" i="15"/>
  <c r="S48" i="12"/>
  <c r="K48" i="12"/>
  <c r="D37" i="14"/>
  <c r="Y37" i="14"/>
  <c r="W47" i="14"/>
  <c r="V45" i="14"/>
  <c r="U43" i="14"/>
  <c r="P47" i="14"/>
  <c r="O43" i="14"/>
  <c r="N39" i="14"/>
  <c r="M47" i="14"/>
  <c r="L41" i="14"/>
  <c r="I47" i="14"/>
  <c r="H43" i="14"/>
  <c r="G41" i="14"/>
  <c r="F37" i="14"/>
  <c r="E37" i="14"/>
  <c r="E51" i="15"/>
  <c r="V41" i="15"/>
  <c r="U43" i="15"/>
  <c r="T51" i="15"/>
  <c r="R41" i="15"/>
  <c r="Q43" i="15"/>
  <c r="P39" i="15"/>
  <c r="O43" i="15"/>
  <c r="N49" i="15"/>
  <c r="K51" i="15"/>
  <c r="J41" i="15"/>
  <c r="I41" i="15"/>
  <c r="H41" i="15"/>
  <c r="G51" i="15"/>
  <c r="F33" i="12"/>
  <c r="X32" i="14"/>
  <c r="F20" i="14"/>
  <c r="N33" i="12"/>
  <c r="G33" i="12"/>
  <c r="S22" i="14"/>
  <c r="O24" i="14"/>
  <c r="M28" i="14"/>
  <c r="O33" i="12"/>
  <c r="I33" i="12"/>
  <c r="C33" i="12"/>
  <c r="U33" i="12"/>
  <c r="J33" i="12"/>
  <c r="V33" i="12"/>
  <c r="D24" i="14"/>
  <c r="R20" i="14"/>
  <c r="T54" i="13"/>
  <c r="K54" i="13"/>
  <c r="N37" i="13"/>
  <c r="E54" i="13"/>
  <c r="F20" i="13"/>
  <c r="F18" i="12"/>
  <c r="Z37" i="13"/>
  <c r="G48" i="12"/>
  <c r="C48" i="12"/>
  <c r="E13" i="26" s="1"/>
  <c r="J48" i="12"/>
  <c r="I48" i="12"/>
  <c r="C34" i="16"/>
  <c r="F43" i="15"/>
  <c r="G45" i="15"/>
  <c r="H39" i="15"/>
  <c r="H49" i="15"/>
  <c r="I45" i="15"/>
  <c r="J43" i="15"/>
  <c r="K45" i="15"/>
  <c r="L39" i="15"/>
  <c r="L49" i="15"/>
  <c r="N39" i="15"/>
  <c r="N51" i="15"/>
  <c r="D39" i="14"/>
  <c r="D47" i="14"/>
  <c r="Y43" i="14"/>
  <c r="X39" i="14"/>
  <c r="X47" i="14"/>
  <c r="W41" i="14"/>
  <c r="V39" i="14"/>
  <c r="V47" i="14"/>
  <c r="U37" i="14"/>
  <c r="U45" i="14"/>
  <c r="T41" i="14"/>
  <c r="S39" i="14"/>
  <c r="S47" i="14"/>
  <c r="R43" i="14"/>
  <c r="Q39" i="14"/>
  <c r="Q47" i="14"/>
  <c r="P37" i="14"/>
  <c r="P45" i="14"/>
  <c r="O41" i="14"/>
  <c r="N37" i="14"/>
  <c r="N45" i="14"/>
  <c r="M41" i="14"/>
  <c r="L43" i="14"/>
  <c r="K37" i="14"/>
  <c r="K45" i="14"/>
  <c r="J43" i="14"/>
  <c r="I41" i="14"/>
  <c r="H37" i="14"/>
  <c r="H45" i="14"/>
  <c r="G43" i="14"/>
  <c r="F39" i="14"/>
  <c r="F47" i="14"/>
  <c r="E35" i="14"/>
  <c r="E43" i="14"/>
  <c r="E43" i="15"/>
  <c r="W45" i="15"/>
  <c r="V49" i="15"/>
  <c r="V39" i="15"/>
  <c r="U51" i="15"/>
  <c r="U41" i="15"/>
  <c r="T43" i="15"/>
  <c r="S45" i="15"/>
  <c r="R49" i="15"/>
  <c r="R39" i="15"/>
  <c r="Q51" i="15"/>
  <c r="Q41" i="15"/>
  <c r="P49" i="15"/>
  <c r="P41" i="15"/>
  <c r="O51" i="15"/>
  <c r="O39" i="15"/>
  <c r="N41" i="15"/>
  <c r="L43" i="15"/>
  <c r="K49" i="15"/>
  <c r="J51" i="15"/>
  <c r="J39" i="15"/>
  <c r="I51" i="15"/>
  <c r="I39" i="15"/>
  <c r="H51" i="15"/>
  <c r="G39" i="15"/>
  <c r="F45" i="15"/>
  <c r="D35" i="14"/>
  <c r="D43" i="14"/>
  <c r="Y39" i="14"/>
  <c r="Y47" i="14"/>
  <c r="X43" i="14"/>
  <c r="W37" i="14"/>
  <c r="W45" i="14"/>
  <c r="V43" i="14"/>
  <c r="U41" i="14"/>
  <c r="T37" i="14"/>
  <c r="T45" i="14"/>
  <c r="S43" i="14"/>
  <c r="R39" i="14"/>
  <c r="R47" i="14"/>
  <c r="Q43" i="14"/>
  <c r="P41" i="14"/>
  <c r="O37" i="14"/>
  <c r="O45" i="14"/>
  <c r="N41" i="14"/>
  <c r="M37" i="14"/>
  <c r="M45" i="14"/>
  <c r="L39" i="14"/>
  <c r="L47" i="14"/>
  <c r="K41" i="14"/>
  <c r="J39" i="14"/>
  <c r="J47" i="14"/>
  <c r="I37" i="14"/>
  <c r="I45" i="14"/>
  <c r="H41" i="14"/>
  <c r="G39" i="14"/>
  <c r="G47" i="14"/>
  <c r="F35" i="14"/>
  <c r="F43" i="14"/>
  <c r="E39" i="14"/>
  <c r="E47" i="14"/>
  <c r="E49" i="15"/>
  <c r="E39" i="15"/>
  <c r="W51" i="15"/>
  <c r="W41" i="15"/>
  <c r="V43" i="15"/>
  <c r="U45" i="15"/>
  <c r="T49" i="15"/>
  <c r="T39" i="15"/>
  <c r="S51" i="15"/>
  <c r="S41" i="15"/>
  <c r="R43" i="15"/>
  <c r="Q45" i="15"/>
  <c r="P43" i="15"/>
  <c r="O45" i="15"/>
  <c r="N45" i="15"/>
  <c r="L51" i="15"/>
  <c r="K39" i="15"/>
  <c r="J45" i="15"/>
  <c r="I43" i="15"/>
  <c r="H43" i="15"/>
  <c r="G49" i="15"/>
  <c r="F51" i="15"/>
  <c r="F39" i="15"/>
  <c r="L33" i="12"/>
  <c r="D22" i="14"/>
  <c r="Y24" i="14"/>
  <c r="X28" i="14"/>
  <c r="W30" i="14"/>
  <c r="V30" i="14"/>
  <c r="U26" i="14"/>
  <c r="T32" i="14"/>
  <c r="P32" i="14"/>
  <c r="N20" i="14"/>
  <c r="M20" i="14"/>
  <c r="L28" i="14"/>
  <c r="K30" i="14"/>
  <c r="J30" i="14"/>
  <c r="I26" i="14"/>
  <c r="H32" i="14"/>
  <c r="X33" i="12"/>
  <c r="S33" i="12"/>
  <c r="Q33" i="12"/>
  <c r="D33" i="12"/>
  <c r="Y22" i="14"/>
  <c r="X20" i="14"/>
  <c r="W28" i="14"/>
  <c r="V26" i="14"/>
  <c r="U24" i="14"/>
  <c r="T24" i="14"/>
  <c r="S32" i="14"/>
  <c r="R32" i="14"/>
  <c r="Q28" i="14"/>
  <c r="P24" i="14"/>
  <c r="L20" i="14"/>
  <c r="K28" i="14"/>
  <c r="J26" i="14"/>
  <c r="I24" i="14"/>
  <c r="H24" i="14"/>
  <c r="G32" i="14"/>
  <c r="F32" i="14"/>
  <c r="C22" i="15"/>
  <c r="D32" i="15" s="1"/>
  <c r="D37" i="15" s="1"/>
  <c r="D53" i="15" s="1"/>
  <c r="E24" i="14"/>
  <c r="E32" i="14"/>
  <c r="F22" i="14"/>
  <c r="F30" i="14"/>
  <c r="G20" i="14"/>
  <c r="G28" i="14"/>
  <c r="H26" i="14"/>
  <c r="I22" i="14"/>
  <c r="I30" i="14"/>
  <c r="J20" i="14"/>
  <c r="J28" i="14"/>
  <c r="K26" i="14"/>
  <c r="L22" i="14"/>
  <c r="L30" i="14"/>
  <c r="M26" i="14"/>
  <c r="N24" i="14"/>
  <c r="N32" i="14"/>
  <c r="O22" i="14"/>
  <c r="O30" i="14"/>
  <c r="P26" i="14"/>
  <c r="Q24" i="14"/>
  <c r="Q32" i="14"/>
  <c r="R22" i="14"/>
  <c r="R30" i="14"/>
  <c r="S20" i="14"/>
  <c r="S28" i="14"/>
  <c r="T26" i="14"/>
  <c r="U22" i="14"/>
  <c r="U30" i="14"/>
  <c r="V20" i="14"/>
  <c r="V28" i="14"/>
  <c r="W26" i="14"/>
  <c r="X22" i="14"/>
  <c r="X30" i="14"/>
  <c r="Y20" i="14"/>
  <c r="Y28" i="14"/>
  <c r="D26" i="14"/>
  <c r="E20" i="14"/>
  <c r="E30" i="14"/>
  <c r="F24" i="14"/>
  <c r="G26" i="14"/>
  <c r="H28" i="14"/>
  <c r="I28" i="14"/>
  <c r="J22" i="14"/>
  <c r="J32" i="14"/>
  <c r="K22" i="14"/>
  <c r="K32" i="14"/>
  <c r="L24" i="14"/>
  <c r="M22" i="14"/>
  <c r="M32" i="14"/>
  <c r="N26" i="14"/>
  <c r="O28" i="14"/>
  <c r="P28" i="14"/>
  <c r="Q20" i="14"/>
  <c r="Q30" i="14"/>
  <c r="R24" i="14"/>
  <c r="S26" i="14"/>
  <c r="T28" i="14"/>
  <c r="U28" i="14"/>
  <c r="V22" i="14"/>
  <c r="V32" i="14"/>
  <c r="W22" i="14"/>
  <c r="W32" i="14"/>
  <c r="X24" i="14"/>
  <c r="Y26" i="14"/>
  <c r="D28" i="14"/>
  <c r="E22" i="14"/>
  <c r="F26" i="14"/>
  <c r="G30" i="14"/>
  <c r="H20" i="14"/>
  <c r="H30" i="14"/>
  <c r="I20" i="14"/>
  <c r="I32" i="14"/>
  <c r="J24" i="14"/>
  <c r="K24" i="14"/>
  <c r="L26" i="14"/>
  <c r="M24" i="14"/>
  <c r="N28" i="14"/>
  <c r="O20" i="14"/>
  <c r="O32" i="14"/>
  <c r="P20" i="14"/>
  <c r="P30" i="14"/>
  <c r="Q22" i="14"/>
  <c r="R26" i="14"/>
  <c r="S30" i="14"/>
  <c r="T20" i="14"/>
  <c r="T30" i="14"/>
  <c r="U20" i="14"/>
  <c r="U32" i="14"/>
  <c r="V24" i="14"/>
  <c r="W24" i="14"/>
  <c r="X26" i="14"/>
  <c r="Y30" i="14"/>
  <c r="D20" i="14"/>
  <c r="D30" i="14"/>
  <c r="W33" i="12"/>
  <c r="T33" i="12"/>
  <c r="E33" i="12"/>
  <c r="D32" i="14"/>
  <c r="W20" i="14"/>
  <c r="T22" i="14"/>
  <c r="S24" i="14"/>
  <c r="R28" i="14"/>
  <c r="Q26" i="14"/>
  <c r="P22" i="14"/>
  <c r="O26" i="14"/>
  <c r="N30" i="14"/>
  <c r="M30" i="14"/>
  <c r="K20" i="14"/>
  <c r="H22" i="14"/>
  <c r="G24" i="14"/>
  <c r="F28" i="14"/>
  <c r="E26" i="14"/>
  <c r="M33" i="12"/>
  <c r="R33" i="12"/>
  <c r="C18" i="12"/>
  <c r="D18" i="12"/>
  <c r="L54" i="13"/>
  <c r="W18" i="12"/>
  <c r="V18" i="12"/>
  <c r="T18" i="12"/>
  <c r="N18" i="12"/>
  <c r="M18" i="12"/>
  <c r="K18" i="12"/>
  <c r="V20" i="13"/>
  <c r="U20" i="13"/>
  <c r="J20" i="13"/>
  <c r="G54" i="13"/>
  <c r="X18" i="12"/>
  <c r="S18" i="12"/>
  <c r="R18" i="12"/>
  <c r="O18" i="12"/>
  <c r="M20" i="13"/>
  <c r="D37" i="13"/>
  <c r="AA54" i="13"/>
  <c r="AA37" i="13"/>
  <c r="Y54" i="13"/>
  <c r="U54" i="13"/>
  <c r="Z20" i="13"/>
  <c r="R54" i="13"/>
  <c r="N20" i="13"/>
  <c r="L37" i="13"/>
  <c r="K37" i="13"/>
  <c r="W54" i="13"/>
  <c r="D20" i="13"/>
  <c r="Z54" i="13"/>
  <c r="X20" i="13"/>
  <c r="S54" i="13"/>
  <c r="S37" i="13"/>
  <c r="I54" i="13"/>
  <c r="I37" i="13"/>
  <c r="H54" i="13"/>
  <c r="M54" i="13"/>
  <c r="G20" i="13"/>
  <c r="F54" i="13"/>
  <c r="E20" i="13"/>
  <c r="E18" i="12"/>
  <c r="Y37" i="13"/>
  <c r="W37" i="13"/>
  <c r="W20" i="13"/>
  <c r="U37" i="13"/>
  <c r="S20" i="13"/>
  <c r="K20" i="13"/>
  <c r="I20" i="13"/>
  <c r="E37" i="13"/>
  <c r="D54" i="13"/>
  <c r="X37" i="13"/>
  <c r="V54" i="13"/>
  <c r="R37" i="13"/>
  <c r="F37" i="13"/>
  <c r="U18" i="12"/>
  <c r="Q18" i="12"/>
  <c r="L18" i="12"/>
  <c r="G18" i="12"/>
  <c r="AA20" i="13"/>
  <c r="AA55" i="13" s="1"/>
  <c r="M37" i="13"/>
  <c r="J54" i="13"/>
  <c r="H20" i="13"/>
  <c r="T37" i="13"/>
  <c r="N54" i="13"/>
  <c r="L20" i="13"/>
  <c r="X49" i="12" l="1"/>
  <c r="AB55" i="13"/>
  <c r="AB6" i="13" s="1"/>
  <c r="F14" i="26" s="1"/>
  <c r="K32" i="26"/>
  <c r="D11" i="15"/>
  <c r="H42" i="26" s="1"/>
  <c r="D55" i="13"/>
  <c r="E49" i="12"/>
  <c r="E6" i="12" s="1"/>
  <c r="E22" i="26" s="1"/>
  <c r="K55" i="13"/>
  <c r="K6" i="13" s="1"/>
  <c r="G19" i="15"/>
  <c r="U21" i="15"/>
  <c r="I55" i="13"/>
  <c r="F42" i="26" s="1"/>
  <c r="W55" i="13"/>
  <c r="W6" i="13" s="1"/>
  <c r="E55" i="13"/>
  <c r="O19" i="15"/>
  <c r="U55" i="13"/>
  <c r="U6" i="13" s="1"/>
  <c r="M49" i="12"/>
  <c r="M6" i="12" s="1"/>
  <c r="E6" i="26" s="1"/>
  <c r="D49" i="12"/>
  <c r="W49" i="12"/>
  <c r="N19" i="15"/>
  <c r="L21" i="15"/>
  <c r="H13" i="15"/>
  <c r="H17" i="15"/>
  <c r="P15" i="15"/>
  <c r="M24" i="15"/>
  <c r="T32" i="15"/>
  <c r="P32" i="15"/>
  <c r="K32" i="15"/>
  <c r="G32" i="15"/>
  <c r="R32" i="15"/>
  <c r="I32" i="15"/>
  <c r="Q32" i="15"/>
  <c r="H32" i="15"/>
  <c r="W32" i="15"/>
  <c r="S32" i="15"/>
  <c r="O32" i="15"/>
  <c r="J32" i="15"/>
  <c r="F32" i="15"/>
  <c r="V32" i="15"/>
  <c r="N32" i="15"/>
  <c r="E32" i="15"/>
  <c r="U32" i="15"/>
  <c r="L32" i="15"/>
  <c r="S19" i="15"/>
  <c r="T19" i="15"/>
  <c r="N17" i="15"/>
  <c r="E21" i="15"/>
  <c r="E15" i="15"/>
  <c r="T13" i="15"/>
  <c r="H21" i="15"/>
  <c r="W15" i="15"/>
  <c r="K15" i="15"/>
  <c r="T49" i="12"/>
  <c r="T6" i="12" s="1"/>
  <c r="E11" i="26" s="1"/>
  <c r="Q49" i="12"/>
  <c r="S49" i="12"/>
  <c r="O49" i="12"/>
  <c r="F49" i="12"/>
  <c r="F6" i="12" s="1"/>
  <c r="E28" i="26" s="1"/>
  <c r="R49" i="12"/>
  <c r="L49" i="12"/>
  <c r="L6" i="12" s="1"/>
  <c r="E8" i="26" s="1"/>
  <c r="U49" i="12"/>
  <c r="N49" i="12"/>
  <c r="X55" i="13"/>
  <c r="Z55" i="13"/>
  <c r="V55" i="13"/>
  <c r="C49" i="12"/>
  <c r="V49" i="12"/>
  <c r="I49" i="12"/>
  <c r="R55" i="13"/>
  <c r="R6" i="13" s="1"/>
  <c r="F55" i="13"/>
  <c r="J49" i="12"/>
  <c r="G49" i="12"/>
  <c r="T55" i="13"/>
  <c r="H55" i="13"/>
  <c r="S55" i="13"/>
  <c r="G55" i="13"/>
  <c r="M55" i="13"/>
  <c r="M6" i="13" s="1"/>
  <c r="L55" i="13"/>
  <c r="N55" i="13"/>
  <c r="J55" i="13"/>
  <c r="Y55" i="13"/>
  <c r="K49" i="12"/>
  <c r="K6" i="12" s="1"/>
  <c r="O15" i="15"/>
  <c r="T15" i="15"/>
  <c r="P13" i="15"/>
  <c r="F15" i="15"/>
  <c r="N21" i="15"/>
  <c r="U15" i="15"/>
  <c r="T17" i="15"/>
  <c r="I21" i="15"/>
  <c r="J19" i="15"/>
  <c r="P19" i="15"/>
  <c r="V15" i="15"/>
  <c r="F13" i="15"/>
  <c r="K13" i="15"/>
  <c r="Q13" i="15"/>
  <c r="W13" i="15"/>
  <c r="R16" i="16"/>
  <c r="K17" i="15"/>
  <c r="Q17" i="15"/>
  <c r="V13" i="15"/>
  <c r="V17" i="15"/>
  <c r="L15" i="15"/>
  <c r="Q15" i="15"/>
  <c r="S21" i="15"/>
  <c r="Q21" i="15"/>
  <c r="F19" i="15"/>
  <c r="I15" i="15"/>
  <c r="J13" i="15"/>
  <c r="U13" i="15"/>
  <c r="I13" i="15"/>
  <c r="P17" i="15"/>
  <c r="U17" i="15"/>
  <c r="I17" i="15"/>
  <c r="E17" i="15"/>
  <c r="K19" i="15"/>
  <c r="R15" i="15"/>
  <c r="W19" i="15"/>
  <c r="G13" i="15"/>
  <c r="L13" i="15"/>
  <c r="S13" i="15"/>
  <c r="E19" i="15"/>
  <c r="G17" i="15"/>
  <c r="L17" i="15"/>
  <c r="R13" i="15"/>
  <c r="E13" i="15"/>
  <c r="P21" i="15"/>
  <c r="T21" i="15"/>
  <c r="G21" i="15"/>
  <c r="O17" i="15"/>
  <c r="H15" i="15"/>
  <c r="N15" i="15"/>
  <c r="H19" i="15"/>
  <c r="L19" i="15"/>
  <c r="Q19" i="15"/>
  <c r="U19" i="15"/>
  <c r="I19" i="15"/>
  <c r="N13" i="15"/>
  <c r="R19" i="15"/>
  <c r="V19" i="15"/>
  <c r="F17" i="15"/>
  <c r="J17" i="15"/>
  <c r="O13" i="15"/>
  <c r="S17" i="15"/>
  <c r="W17" i="15"/>
  <c r="V21" i="15"/>
  <c r="J21" i="15"/>
  <c r="S15" i="15"/>
  <c r="J15" i="15"/>
  <c r="R21" i="15"/>
  <c r="F21" i="15"/>
  <c r="W21" i="15"/>
  <c r="O21" i="15"/>
  <c r="W6" i="12"/>
  <c r="E40" i="26" s="1"/>
  <c r="O18" i="14"/>
  <c r="P18" i="14"/>
  <c r="H18" i="14"/>
  <c r="V18" i="14"/>
  <c r="J18" i="14"/>
  <c r="R18" i="14"/>
  <c r="O52" i="15"/>
  <c r="K18" i="14"/>
  <c r="N18" i="14"/>
  <c r="Q18" i="14"/>
  <c r="W18" i="14"/>
  <c r="F18" i="14"/>
  <c r="I18" i="14"/>
  <c r="S18" i="14"/>
  <c r="Y18" i="14"/>
  <c r="E18" i="14"/>
  <c r="L18" i="14"/>
  <c r="U18" i="14"/>
  <c r="X18" i="14"/>
  <c r="G18" i="14"/>
  <c r="M18" i="14"/>
  <c r="D18" i="14"/>
  <c r="T18" i="14"/>
  <c r="O48" i="14"/>
  <c r="N48" i="14"/>
  <c r="Q52" i="15"/>
  <c r="U48" i="14"/>
  <c r="D33" i="14"/>
  <c r="Q33" i="14"/>
  <c r="R33" i="14"/>
  <c r="E33" i="14"/>
  <c r="Q6" i="12"/>
  <c r="K52" i="15"/>
  <c r="I48" i="14"/>
  <c r="M48" i="14"/>
  <c r="T48" i="14"/>
  <c r="W48" i="14"/>
  <c r="Y48" i="14"/>
  <c r="P52" i="15"/>
  <c r="R52" i="15"/>
  <c r="U52" i="15"/>
  <c r="H48" i="14"/>
  <c r="V48" i="14"/>
  <c r="W52" i="15"/>
  <c r="K48" i="14"/>
  <c r="P48" i="14"/>
  <c r="H33" i="14"/>
  <c r="F33" i="14"/>
  <c r="E6" i="13"/>
  <c r="F52" i="15"/>
  <c r="J48" i="14"/>
  <c r="V52" i="15"/>
  <c r="N52" i="15"/>
  <c r="S52" i="15"/>
  <c r="E52" i="15"/>
  <c r="R48" i="14"/>
  <c r="I52" i="15"/>
  <c r="Q48" i="14"/>
  <c r="S48" i="14"/>
  <c r="X48" i="14"/>
  <c r="D48" i="14"/>
  <c r="F48" i="14"/>
  <c r="L52" i="15"/>
  <c r="E40" i="16"/>
  <c r="E48" i="16"/>
  <c r="F40" i="16"/>
  <c r="F48" i="16"/>
  <c r="G40" i="16"/>
  <c r="G48" i="16"/>
  <c r="I40" i="16"/>
  <c r="I48" i="16"/>
  <c r="J40" i="16"/>
  <c r="J48" i="16"/>
  <c r="K40" i="16"/>
  <c r="K48" i="16"/>
  <c r="L40" i="16"/>
  <c r="L48" i="16"/>
  <c r="M40" i="16"/>
  <c r="M48" i="16"/>
  <c r="N40" i="16"/>
  <c r="N48" i="16"/>
  <c r="P40" i="16"/>
  <c r="P48" i="16"/>
  <c r="Q40" i="16"/>
  <c r="Q48" i="16"/>
  <c r="R40" i="16"/>
  <c r="R48" i="16"/>
  <c r="S40" i="16"/>
  <c r="S48" i="16"/>
  <c r="T40" i="16"/>
  <c r="T48" i="16"/>
  <c r="U40" i="16"/>
  <c r="U48" i="16"/>
  <c r="V40" i="16"/>
  <c r="V48" i="16"/>
  <c r="W48" i="16"/>
  <c r="X40" i="16"/>
  <c r="X48" i="16"/>
  <c r="Y40" i="16"/>
  <c r="Y48" i="16"/>
  <c r="Z40" i="16"/>
  <c r="Z48" i="16"/>
  <c r="AA40" i="16"/>
  <c r="AA48" i="16"/>
  <c r="D40" i="16"/>
  <c r="D48" i="16"/>
  <c r="E36" i="16"/>
  <c r="E46" i="16"/>
  <c r="F42" i="16"/>
  <c r="G36" i="16"/>
  <c r="G46" i="16"/>
  <c r="I42" i="16"/>
  <c r="J36" i="16"/>
  <c r="J46" i="16"/>
  <c r="K42" i="16"/>
  <c r="L36" i="16"/>
  <c r="L46" i="16"/>
  <c r="M42" i="16"/>
  <c r="N36" i="16"/>
  <c r="N46" i="16"/>
  <c r="P42" i="16"/>
  <c r="Q36" i="16"/>
  <c r="Q46" i="16"/>
  <c r="R42" i="16"/>
  <c r="S36" i="16"/>
  <c r="S46" i="16"/>
  <c r="T42" i="16"/>
  <c r="U36" i="16"/>
  <c r="U46" i="16"/>
  <c r="V42" i="16"/>
  <c r="W36" i="16"/>
  <c r="W46" i="16"/>
  <c r="X42" i="16"/>
  <c r="Y36" i="16"/>
  <c r="Y46" i="16"/>
  <c r="Z42" i="16"/>
  <c r="AA36" i="16"/>
  <c r="AA46" i="16"/>
  <c r="D42" i="16"/>
  <c r="E42" i="16"/>
  <c r="F36" i="16"/>
  <c r="F46" i="16"/>
  <c r="G42" i="16"/>
  <c r="I36" i="16"/>
  <c r="I46" i="16"/>
  <c r="J42" i="16"/>
  <c r="K36" i="16"/>
  <c r="K46" i="16"/>
  <c r="L42" i="16"/>
  <c r="M36" i="16"/>
  <c r="M46" i="16"/>
  <c r="N42" i="16"/>
  <c r="P36" i="16"/>
  <c r="P46" i="16"/>
  <c r="Q42" i="16"/>
  <c r="R36" i="16"/>
  <c r="R46" i="16"/>
  <c r="S42" i="16"/>
  <c r="T36" i="16"/>
  <c r="T46" i="16"/>
  <c r="U42" i="16"/>
  <c r="V36" i="16"/>
  <c r="V46" i="16"/>
  <c r="W42" i="16"/>
  <c r="X36" i="16"/>
  <c r="X46" i="16"/>
  <c r="Y42" i="16"/>
  <c r="Z36" i="16"/>
  <c r="Z46" i="16"/>
  <c r="AA42" i="16"/>
  <c r="D36" i="16"/>
  <c r="D46" i="16"/>
  <c r="E44" i="16"/>
  <c r="F38" i="16"/>
  <c r="G44" i="16"/>
  <c r="I38" i="16"/>
  <c r="J44" i="16"/>
  <c r="K38" i="16"/>
  <c r="L44" i="16"/>
  <c r="M38" i="16"/>
  <c r="N44" i="16"/>
  <c r="P38" i="16"/>
  <c r="Q44" i="16"/>
  <c r="R38" i="16"/>
  <c r="S44" i="16"/>
  <c r="T38" i="16"/>
  <c r="U44" i="16"/>
  <c r="V38" i="16"/>
  <c r="W44" i="16"/>
  <c r="X38" i="16"/>
  <c r="Y44" i="16"/>
  <c r="Z38" i="16"/>
  <c r="E38" i="16"/>
  <c r="K44" i="16"/>
  <c r="N38" i="16"/>
  <c r="T44" i="16"/>
  <c r="W38" i="16"/>
  <c r="AA44" i="16"/>
  <c r="Q38" i="16"/>
  <c r="V44" i="16"/>
  <c r="AA38" i="16"/>
  <c r="I44" i="16"/>
  <c r="L38" i="16"/>
  <c r="R44" i="16"/>
  <c r="U38" i="16"/>
  <c r="Z44" i="16"/>
  <c r="F44" i="16"/>
  <c r="J38" i="16"/>
  <c r="P44" i="16"/>
  <c r="S38" i="16"/>
  <c r="X44" i="16"/>
  <c r="D38" i="16"/>
  <c r="G38" i="16"/>
  <c r="M44" i="16"/>
  <c r="Y38" i="16"/>
  <c r="D44" i="16"/>
  <c r="T52" i="15"/>
  <c r="E48" i="14"/>
  <c r="G48" i="14"/>
  <c r="L48" i="14"/>
  <c r="G52" i="15"/>
  <c r="J52" i="15"/>
  <c r="H52" i="15"/>
  <c r="T33" i="14"/>
  <c r="J33" i="14"/>
  <c r="M33" i="14"/>
  <c r="W33" i="14"/>
  <c r="P33" i="14"/>
  <c r="S33" i="14"/>
  <c r="G33" i="14"/>
  <c r="N33" i="14"/>
  <c r="U33" i="14"/>
  <c r="I33" i="14"/>
  <c r="C19" i="16"/>
  <c r="C18" i="17" s="1"/>
  <c r="F30" i="15"/>
  <c r="G24" i="15"/>
  <c r="G36" i="15"/>
  <c r="H30" i="15"/>
  <c r="I30" i="15"/>
  <c r="J30" i="15"/>
  <c r="K24" i="15"/>
  <c r="K36" i="15"/>
  <c r="L30" i="15"/>
  <c r="N24" i="15"/>
  <c r="N36" i="15"/>
  <c r="F28" i="15"/>
  <c r="G28" i="15"/>
  <c r="H26" i="15"/>
  <c r="I28" i="15"/>
  <c r="J34" i="15"/>
  <c r="K30" i="15"/>
  <c r="L28" i="15"/>
  <c r="N28" i="15"/>
  <c r="O30" i="15"/>
  <c r="P30" i="15"/>
  <c r="Q26" i="15"/>
  <c r="Q36" i="15"/>
  <c r="R26" i="15"/>
  <c r="R36" i="15"/>
  <c r="S26" i="15"/>
  <c r="S36" i="15"/>
  <c r="T26" i="15"/>
  <c r="T36" i="15"/>
  <c r="U26" i="15"/>
  <c r="U36" i="15"/>
  <c r="V26" i="15"/>
  <c r="V36" i="15"/>
  <c r="W26" i="15"/>
  <c r="W36" i="15"/>
  <c r="E26" i="15"/>
  <c r="E36" i="15"/>
  <c r="F26" i="15"/>
  <c r="G30" i="15"/>
  <c r="H34" i="15"/>
  <c r="I26" i="15"/>
  <c r="J36" i="15"/>
  <c r="L24" i="15"/>
  <c r="N26" i="15"/>
  <c r="O34" i="15"/>
  <c r="P26" i="15"/>
  <c r="P36" i="15"/>
  <c r="Q34" i="15"/>
  <c r="R28" i="15"/>
  <c r="S34" i="15"/>
  <c r="T28" i="15"/>
  <c r="U34" i="15"/>
  <c r="V28" i="15"/>
  <c r="W34" i="15"/>
  <c r="E28" i="15"/>
  <c r="F34" i="15"/>
  <c r="G34" i="15"/>
  <c r="H36" i="15"/>
  <c r="I34" i="15"/>
  <c r="J24" i="15"/>
  <c r="K26" i="15"/>
  <c r="L26" i="15"/>
  <c r="N30" i="15"/>
  <c r="O26" i="15"/>
  <c r="O36" i="15"/>
  <c r="P24" i="15"/>
  <c r="Q24" i="15"/>
  <c r="R30" i="15"/>
  <c r="S24" i="15"/>
  <c r="T30" i="15"/>
  <c r="U24" i="15"/>
  <c r="V30" i="15"/>
  <c r="W24" i="15"/>
  <c r="E30" i="15"/>
  <c r="F24" i="15"/>
  <c r="H28" i="15"/>
  <c r="K34" i="15"/>
  <c r="L34" i="15"/>
  <c r="O24" i="15"/>
  <c r="P28" i="15"/>
  <c r="R24" i="15"/>
  <c r="S28" i="15"/>
  <c r="T34" i="15"/>
  <c r="U30" i="15"/>
  <c r="H24" i="15"/>
  <c r="J28" i="15"/>
  <c r="T24" i="15"/>
  <c r="W30" i="15"/>
  <c r="F36" i="15"/>
  <c r="L36" i="15"/>
  <c r="N34" i="15"/>
  <c r="O28" i="15"/>
  <c r="P34" i="15"/>
  <c r="Q28" i="15"/>
  <c r="R34" i="15"/>
  <c r="S30" i="15"/>
  <c r="E24" i="15"/>
  <c r="G26" i="15"/>
  <c r="I24" i="15"/>
  <c r="J26" i="15"/>
  <c r="Q30" i="15"/>
  <c r="V24" i="15"/>
  <c r="W28" i="15"/>
  <c r="E34" i="15"/>
  <c r="I36" i="15"/>
  <c r="K28" i="15"/>
  <c r="U28" i="15"/>
  <c r="V34" i="15"/>
  <c r="V33" i="14"/>
  <c r="X33" i="14"/>
  <c r="K33" i="14"/>
  <c r="O33" i="14"/>
  <c r="Y33" i="14"/>
  <c r="L33" i="14"/>
  <c r="N6" i="13"/>
  <c r="S6" i="13"/>
  <c r="I6" i="13" l="1"/>
  <c r="Y32" i="17"/>
  <c r="Y28" i="17"/>
  <c r="Y24" i="17"/>
  <c r="Y20" i="17"/>
  <c r="Y34" i="17"/>
  <c r="Y30" i="17"/>
  <c r="Y26" i="17"/>
  <c r="Y22" i="17"/>
  <c r="E16" i="26"/>
  <c r="G38" i="24"/>
  <c r="H38" i="24"/>
  <c r="I38" i="24"/>
  <c r="F38" i="24"/>
  <c r="E38" i="24"/>
  <c r="I31" i="26"/>
  <c r="H31" i="26"/>
  <c r="F31" i="26"/>
  <c r="G31" i="26"/>
  <c r="E31" i="26"/>
  <c r="Z49" i="16"/>
  <c r="R49" i="16"/>
  <c r="I49" i="16"/>
  <c r="U49" i="16"/>
  <c r="L49" i="16"/>
  <c r="T49" i="16"/>
  <c r="K49" i="16"/>
  <c r="W49" i="16"/>
  <c r="N49" i="16"/>
  <c r="E49" i="16"/>
  <c r="V49" i="16"/>
  <c r="M49" i="16"/>
  <c r="Y49" i="16"/>
  <c r="Q49" i="16"/>
  <c r="G49" i="16"/>
  <c r="X49" i="16"/>
  <c r="P49" i="16"/>
  <c r="F49" i="16"/>
  <c r="AA49" i="16"/>
  <c r="S49" i="16"/>
  <c r="J49" i="16"/>
  <c r="Z25" i="16"/>
  <c r="AB23" i="16"/>
  <c r="AB34" i="16" s="1"/>
  <c r="AB50" i="16" s="1"/>
  <c r="F27" i="26"/>
  <c r="F28" i="26"/>
  <c r="I6" i="12"/>
  <c r="E43" i="26" s="1"/>
  <c r="F39" i="26"/>
  <c r="F40" i="26"/>
  <c r="E30" i="26"/>
  <c r="F19" i="26"/>
  <c r="F38" i="26"/>
  <c r="J6" i="12"/>
  <c r="E42" i="26" s="1"/>
  <c r="V6" i="12"/>
  <c r="E39" i="26" s="1"/>
  <c r="X6" i="13"/>
  <c r="F21" i="26"/>
  <c r="S6" i="12"/>
  <c r="E26" i="26" s="1"/>
  <c r="J26" i="26" s="1"/>
  <c r="K26" i="26" s="1"/>
  <c r="Y6" i="13"/>
  <c r="F9" i="26"/>
  <c r="J9" i="26" s="1"/>
  <c r="K9" i="26" s="1"/>
  <c r="L6" i="13"/>
  <c r="F6" i="26"/>
  <c r="H6" i="13"/>
  <c r="F6" i="13"/>
  <c r="F22" i="26"/>
  <c r="C6" i="12"/>
  <c r="E12" i="26" s="1"/>
  <c r="J12" i="26" s="1"/>
  <c r="K12" i="26" s="1"/>
  <c r="R6" i="12"/>
  <c r="E38" i="26" s="1"/>
  <c r="D6" i="12"/>
  <c r="E24" i="26" s="1"/>
  <c r="F24" i="26"/>
  <c r="F15" i="26"/>
  <c r="E23" i="26"/>
  <c r="F43" i="26"/>
  <c r="N6" i="12"/>
  <c r="E25" i="26" s="1"/>
  <c r="F34" i="26"/>
  <c r="F8" i="26"/>
  <c r="F16" i="26"/>
  <c r="Q49" i="14"/>
  <c r="M37" i="15"/>
  <c r="M53" i="15" s="1"/>
  <c r="H22" i="15"/>
  <c r="Z6" i="13"/>
  <c r="G6" i="12"/>
  <c r="E41" i="26" s="1"/>
  <c r="U6" i="12"/>
  <c r="E35" i="26" s="1"/>
  <c r="O6" i="12"/>
  <c r="E19" i="26" s="1"/>
  <c r="G6" i="13"/>
  <c r="J6" i="13"/>
  <c r="E22" i="15"/>
  <c r="V22" i="15"/>
  <c r="N22" i="15"/>
  <c r="K22" i="15"/>
  <c r="D6" i="13"/>
  <c r="V6" i="13"/>
  <c r="X6" i="12"/>
  <c r="E21" i="26" s="1"/>
  <c r="I22" i="15"/>
  <c r="T6" i="13"/>
  <c r="D16" i="16"/>
  <c r="G10" i="16"/>
  <c r="P10" i="16"/>
  <c r="Q10" i="16"/>
  <c r="M16" i="16"/>
  <c r="Y16" i="16"/>
  <c r="F10" i="16"/>
  <c r="D10" i="16"/>
  <c r="X10" i="16"/>
  <c r="L18" i="16"/>
  <c r="K18" i="16"/>
  <c r="V16" i="16"/>
  <c r="AA18" i="16"/>
  <c r="S14" i="16"/>
  <c r="J14" i="16"/>
  <c r="V10" i="16"/>
  <c r="Y18" i="16"/>
  <c r="Z16" i="16"/>
  <c r="G14" i="16"/>
  <c r="F16" i="16"/>
  <c r="Z10" i="16"/>
  <c r="J10" i="16"/>
  <c r="R18" i="16"/>
  <c r="R10" i="16"/>
  <c r="M14" i="16"/>
  <c r="AA10" i="16"/>
  <c r="N16" i="16"/>
  <c r="M10" i="16"/>
  <c r="T18" i="16"/>
  <c r="Z18" i="16"/>
  <c r="P18" i="16"/>
  <c r="I10" i="16"/>
  <c r="L16" i="16"/>
  <c r="AA16" i="16"/>
  <c r="T14" i="16"/>
  <c r="V14" i="16"/>
  <c r="S18" i="16"/>
  <c r="G18" i="16"/>
  <c r="AA14" i="16"/>
  <c r="X18" i="16"/>
  <c r="E10" i="16"/>
  <c r="W22" i="15"/>
  <c r="S22" i="15"/>
  <c r="L22" i="15"/>
  <c r="T22" i="15"/>
  <c r="P22" i="15"/>
  <c r="N18" i="16"/>
  <c r="N14" i="16"/>
  <c r="D14" i="16"/>
  <c r="T16" i="16"/>
  <c r="W18" i="16"/>
  <c r="U14" i="16"/>
  <c r="E18" i="16"/>
  <c r="U16" i="16"/>
  <c r="P16" i="16"/>
  <c r="S10" i="16"/>
  <c r="X16" i="16"/>
  <c r="F14" i="16"/>
  <c r="Y10" i="16"/>
  <c r="I16" i="16"/>
  <c r="M18" i="16"/>
  <c r="N10" i="16"/>
  <c r="U10" i="16"/>
  <c r="S16" i="16"/>
  <c r="V18" i="16"/>
  <c r="Q16" i="16"/>
  <c r="K14" i="16"/>
  <c r="F22" i="15"/>
  <c r="J22" i="15"/>
  <c r="O22" i="15"/>
  <c r="R22" i="15"/>
  <c r="G22" i="15"/>
  <c r="Q22" i="15"/>
  <c r="U22" i="15"/>
  <c r="W16" i="16"/>
  <c r="T10" i="16"/>
  <c r="E16" i="16"/>
  <c r="W14" i="16"/>
  <c r="F18" i="16"/>
  <c r="E14" i="16"/>
  <c r="P14" i="16"/>
  <c r="Q14" i="16"/>
  <c r="L14" i="16"/>
  <c r="Q18" i="16"/>
  <c r="X14" i="16"/>
  <c r="Z14" i="16"/>
  <c r="D18" i="16"/>
  <c r="G16" i="16"/>
  <c r="U18" i="16"/>
  <c r="L10" i="16"/>
  <c r="Y14" i="16"/>
  <c r="E15" i="17"/>
  <c r="R14" i="16"/>
  <c r="J18" i="16"/>
  <c r="J16" i="16"/>
  <c r="K16" i="16"/>
  <c r="I14" i="16"/>
  <c r="I18" i="16"/>
  <c r="K10" i="16"/>
  <c r="M49" i="14"/>
  <c r="Y49" i="14"/>
  <c r="E49" i="14"/>
  <c r="D49" i="14"/>
  <c r="I49" i="14"/>
  <c r="L49" i="14"/>
  <c r="O49" i="14"/>
  <c r="X49" i="14"/>
  <c r="P49" i="14"/>
  <c r="N49" i="14"/>
  <c r="W49" i="14"/>
  <c r="R49" i="14"/>
  <c r="G49" i="14"/>
  <c r="U49" i="14"/>
  <c r="V49" i="14"/>
  <c r="T49" i="14"/>
  <c r="H49" i="14"/>
  <c r="K49" i="14"/>
  <c r="V37" i="15"/>
  <c r="P37" i="15"/>
  <c r="N37" i="15"/>
  <c r="J49" i="14"/>
  <c r="F49" i="14"/>
  <c r="L9" i="17"/>
  <c r="U9" i="17"/>
  <c r="Q13" i="17"/>
  <c r="O17" i="17"/>
  <c r="E17" i="17"/>
  <c r="I11" i="17"/>
  <c r="P11" i="17"/>
  <c r="D49" i="16"/>
  <c r="S49" i="14"/>
  <c r="E43" i="17"/>
  <c r="E51" i="17"/>
  <c r="G41" i="17"/>
  <c r="G49" i="17"/>
  <c r="H39" i="17"/>
  <c r="H47" i="17"/>
  <c r="I37" i="17"/>
  <c r="I45" i="17"/>
  <c r="J43" i="17"/>
  <c r="J51" i="17"/>
  <c r="K41" i="17"/>
  <c r="K49" i="17"/>
  <c r="L39" i="17"/>
  <c r="L47" i="17"/>
  <c r="M37" i="17"/>
  <c r="C34" i="23"/>
  <c r="K36" i="23" s="1"/>
  <c r="K49" i="23" s="1"/>
  <c r="E37" i="17"/>
  <c r="E47" i="17"/>
  <c r="G39" i="17"/>
  <c r="G51" i="17"/>
  <c r="H43" i="17"/>
  <c r="I47" i="17"/>
  <c r="J39" i="17"/>
  <c r="J49" i="17"/>
  <c r="K43" i="17"/>
  <c r="L45" i="17"/>
  <c r="M39" i="17"/>
  <c r="M47" i="17"/>
  <c r="N37" i="17"/>
  <c r="N45" i="17"/>
  <c r="E41" i="17"/>
  <c r="G45" i="17"/>
  <c r="H37" i="17"/>
  <c r="H49" i="17"/>
  <c r="I41" i="17"/>
  <c r="I51" i="17"/>
  <c r="J45" i="17"/>
  <c r="K37" i="17"/>
  <c r="K47" i="17"/>
  <c r="L41" i="17"/>
  <c r="L51" i="17"/>
  <c r="M43" i="17"/>
  <c r="M51" i="17"/>
  <c r="N41" i="17"/>
  <c r="N49" i="17"/>
  <c r="O39" i="17"/>
  <c r="O47" i="17"/>
  <c r="P37" i="17"/>
  <c r="P45" i="17"/>
  <c r="Q43" i="17"/>
  <c r="Q51" i="17"/>
  <c r="R41" i="17"/>
  <c r="R49" i="17"/>
  <c r="S39" i="17"/>
  <c r="S47" i="17"/>
  <c r="T37" i="17"/>
  <c r="T45" i="17"/>
  <c r="U43" i="17"/>
  <c r="U51" i="17"/>
  <c r="V41" i="17"/>
  <c r="V49" i="17"/>
  <c r="W39" i="17"/>
  <c r="W47" i="17"/>
  <c r="X37" i="17"/>
  <c r="X45" i="17"/>
  <c r="D43" i="17"/>
  <c r="D51" i="17"/>
  <c r="E49" i="17"/>
  <c r="I39" i="17"/>
  <c r="J41" i="17"/>
  <c r="K45" i="17"/>
  <c r="L49" i="17"/>
  <c r="M49" i="17"/>
  <c r="N47" i="17"/>
  <c r="O43" i="17"/>
  <c r="P47" i="17"/>
  <c r="Q39" i="17"/>
  <c r="Q49" i="17"/>
  <c r="R43" i="17"/>
  <c r="S45" i="17"/>
  <c r="T39" i="17"/>
  <c r="T49" i="17"/>
  <c r="U41" i="17"/>
  <c r="V45" i="17"/>
  <c r="W37" i="17"/>
  <c r="W49" i="17"/>
  <c r="X41" i="17"/>
  <c r="X51" i="17"/>
  <c r="D45" i="17"/>
  <c r="E39" i="17"/>
  <c r="G43" i="17"/>
  <c r="H45" i="17"/>
  <c r="I49" i="17"/>
  <c r="L37" i="17"/>
  <c r="M41" i="17"/>
  <c r="N39" i="17"/>
  <c r="O37" i="17"/>
  <c r="O49" i="17"/>
  <c r="P41" i="17"/>
  <c r="P51" i="17"/>
  <c r="Q45" i="17"/>
  <c r="R37" i="17"/>
  <c r="R47" i="17"/>
  <c r="S41" i="17"/>
  <c r="S51" i="17"/>
  <c r="T43" i="17"/>
  <c r="U37" i="17"/>
  <c r="U47" i="17"/>
  <c r="V39" i="17"/>
  <c r="V51" i="17"/>
  <c r="W43" i="17"/>
  <c r="X47" i="17"/>
  <c r="D39" i="17"/>
  <c r="D49" i="17"/>
  <c r="E45" i="17"/>
  <c r="G47" i="17"/>
  <c r="H51" i="17"/>
  <c r="J37" i="17"/>
  <c r="K39" i="17"/>
  <c r="L43" i="17"/>
  <c r="M45" i="17"/>
  <c r="N43" i="17"/>
  <c r="O41" i="17"/>
  <c r="O51" i="17"/>
  <c r="P43" i="17"/>
  <c r="Q37" i="17"/>
  <c r="Q47" i="17"/>
  <c r="R39" i="17"/>
  <c r="R51" i="17"/>
  <c r="S43" i="17"/>
  <c r="T47" i="17"/>
  <c r="U39" i="17"/>
  <c r="U49" i="17"/>
  <c r="V43" i="17"/>
  <c r="W45" i="17"/>
  <c r="X39" i="17"/>
  <c r="X49" i="17"/>
  <c r="D41" i="17"/>
  <c r="I43" i="17"/>
  <c r="P49" i="17"/>
  <c r="S37" i="17"/>
  <c r="U45" i="17"/>
  <c r="W51" i="17"/>
  <c r="H41" i="17"/>
  <c r="P39" i="17"/>
  <c r="T51" i="17"/>
  <c r="D47" i="17"/>
  <c r="J47" i="17"/>
  <c r="N51" i="17"/>
  <c r="Q41" i="17"/>
  <c r="S49" i="17"/>
  <c r="V37" i="17"/>
  <c r="X43" i="17"/>
  <c r="G37" i="17"/>
  <c r="K51" i="17"/>
  <c r="O45" i="17"/>
  <c r="T41" i="17"/>
  <c r="V47" i="17"/>
  <c r="D37" i="17"/>
  <c r="R45" i="17"/>
  <c r="W41" i="17"/>
  <c r="J37" i="15"/>
  <c r="E23" i="16"/>
  <c r="E31" i="16"/>
  <c r="F27" i="16"/>
  <c r="G23" i="16"/>
  <c r="G31" i="16"/>
  <c r="I27" i="16"/>
  <c r="J23" i="16"/>
  <c r="J31" i="16"/>
  <c r="K27" i="16"/>
  <c r="L23" i="16"/>
  <c r="L31" i="16"/>
  <c r="M27" i="16"/>
  <c r="N23" i="16"/>
  <c r="N31" i="16"/>
  <c r="P27" i="16"/>
  <c r="Q23" i="16"/>
  <c r="Q31" i="16"/>
  <c r="R27" i="16"/>
  <c r="S23" i="16"/>
  <c r="S31" i="16"/>
  <c r="T27" i="16"/>
  <c r="U23" i="16"/>
  <c r="U31" i="16"/>
  <c r="V27" i="16"/>
  <c r="W23" i="16"/>
  <c r="W31" i="16"/>
  <c r="X27" i="16"/>
  <c r="Y23" i="16"/>
  <c r="Y31" i="16"/>
  <c r="Z27" i="16"/>
  <c r="AA23" i="16"/>
  <c r="AA31" i="16"/>
  <c r="D27" i="16"/>
  <c r="E25" i="16"/>
  <c r="F25" i="16"/>
  <c r="G27" i="16"/>
  <c r="I29" i="16"/>
  <c r="J29" i="16"/>
  <c r="K21" i="16"/>
  <c r="K31" i="16"/>
  <c r="L21" i="16"/>
  <c r="L33" i="16"/>
  <c r="M23" i="16"/>
  <c r="M33" i="16"/>
  <c r="N25" i="16"/>
  <c r="P25" i="16"/>
  <c r="Q27" i="16"/>
  <c r="R29" i="16"/>
  <c r="S29" i="16"/>
  <c r="T21" i="16"/>
  <c r="T31" i="16"/>
  <c r="U21" i="16"/>
  <c r="U33" i="16"/>
  <c r="V23" i="16"/>
  <c r="V33" i="16"/>
  <c r="X25" i="16"/>
  <c r="Y27" i="16"/>
  <c r="Z29" i="16"/>
  <c r="AA29" i="16"/>
  <c r="D21" i="16"/>
  <c r="D31" i="16"/>
  <c r="E33" i="16"/>
  <c r="F29" i="16"/>
  <c r="G21" i="16"/>
  <c r="I31" i="16"/>
  <c r="J25" i="16"/>
  <c r="K33" i="16"/>
  <c r="L27" i="16"/>
  <c r="M21" i="16"/>
  <c r="N29" i="16"/>
  <c r="P23" i="16"/>
  <c r="Q33" i="16"/>
  <c r="R25" i="16"/>
  <c r="S21" i="16"/>
  <c r="T29" i="16"/>
  <c r="U25" i="16"/>
  <c r="V31" i="16"/>
  <c r="W27" i="16"/>
  <c r="X21" i="16"/>
  <c r="X33" i="16"/>
  <c r="Y29" i="16"/>
  <c r="Z23" i="16"/>
  <c r="AA33" i="16"/>
  <c r="D25" i="16"/>
  <c r="E21" i="16"/>
  <c r="F31" i="16"/>
  <c r="G25" i="16"/>
  <c r="I21" i="16"/>
  <c r="I33" i="16"/>
  <c r="J27" i="16"/>
  <c r="K23" i="16"/>
  <c r="L29" i="16"/>
  <c r="M25" i="16"/>
  <c r="N33" i="16"/>
  <c r="P29" i="16"/>
  <c r="Q21" i="16"/>
  <c r="R31" i="16"/>
  <c r="S25" i="16"/>
  <c r="T33" i="16"/>
  <c r="U27" i="16"/>
  <c r="V21" i="16"/>
  <c r="W29" i="16"/>
  <c r="X23" i="16"/>
  <c r="Y33" i="16"/>
  <c r="AA21" i="16"/>
  <c r="D29" i="16"/>
  <c r="E29" i="16"/>
  <c r="I25" i="16"/>
  <c r="L25" i="16"/>
  <c r="M31" i="16"/>
  <c r="P21" i="16"/>
  <c r="Q29" i="16"/>
  <c r="T25" i="16"/>
  <c r="W21" i="16"/>
  <c r="X31" i="16"/>
  <c r="Z21" i="16"/>
  <c r="AA27" i="16"/>
  <c r="F33" i="16"/>
  <c r="I23" i="16"/>
  <c r="Q25" i="16"/>
  <c r="T23" i="16"/>
  <c r="X29" i="16"/>
  <c r="D33" i="16"/>
  <c r="F21" i="16"/>
  <c r="G29" i="16"/>
  <c r="K25" i="16"/>
  <c r="N21" i="16"/>
  <c r="P31" i="16"/>
  <c r="R21" i="16"/>
  <c r="S27" i="16"/>
  <c r="V25" i="16"/>
  <c r="W33" i="16"/>
  <c r="Y21" i="16"/>
  <c r="Z31" i="16"/>
  <c r="F23" i="16"/>
  <c r="G33" i="16"/>
  <c r="J21" i="16"/>
  <c r="K29" i="16"/>
  <c r="N27" i="16"/>
  <c r="P33" i="16"/>
  <c r="R23" i="16"/>
  <c r="S33" i="16"/>
  <c r="V29" i="16"/>
  <c r="Y25" i="16"/>
  <c r="Z33" i="16"/>
  <c r="D23" i="16"/>
  <c r="E27" i="16"/>
  <c r="J33" i="16"/>
  <c r="M29" i="16"/>
  <c r="R33" i="16"/>
  <c r="U29" i="16"/>
  <c r="AA25" i="16"/>
  <c r="I37" i="15"/>
  <c r="T37" i="15"/>
  <c r="O37" i="15"/>
  <c r="F37" i="15"/>
  <c r="U37" i="15"/>
  <c r="U53" i="15" s="1"/>
  <c r="Q37" i="15"/>
  <c r="L37" i="15"/>
  <c r="L53" i="15" s="1"/>
  <c r="K37" i="15"/>
  <c r="G37" i="15"/>
  <c r="E37" i="15"/>
  <c r="H37" i="15"/>
  <c r="R37" i="15"/>
  <c r="W37" i="15"/>
  <c r="S37" i="15"/>
  <c r="I53" i="15" l="1"/>
  <c r="H53" i="15"/>
  <c r="Y35" i="17"/>
  <c r="Y53" i="17" s="1"/>
  <c r="Y7" i="17" s="1"/>
  <c r="E33" i="24" s="1"/>
  <c r="K19" i="16"/>
  <c r="U19" i="16"/>
  <c r="Y34" i="16"/>
  <c r="E53" i="15"/>
  <c r="E11" i="15" s="1"/>
  <c r="H11" i="26" s="1"/>
  <c r="J11" i="26" s="1"/>
  <c r="K11" i="26" s="1"/>
  <c r="J34" i="16"/>
  <c r="M19" i="16"/>
  <c r="J38" i="24"/>
  <c r="S53" i="15"/>
  <c r="S11" i="15" s="1"/>
  <c r="H38" i="26" s="1"/>
  <c r="I19" i="16"/>
  <c r="R19" i="16"/>
  <c r="V19" i="16"/>
  <c r="Q19" i="16"/>
  <c r="Y19" i="16"/>
  <c r="D19" i="16"/>
  <c r="N19" i="16"/>
  <c r="F19" i="16"/>
  <c r="P19" i="16"/>
  <c r="E19" i="16"/>
  <c r="E50" i="16" s="1"/>
  <c r="AA19" i="16"/>
  <c r="J19" i="16"/>
  <c r="G19" i="16"/>
  <c r="L19" i="16"/>
  <c r="W19" i="16"/>
  <c r="T19" i="16"/>
  <c r="S19" i="16"/>
  <c r="Z19" i="16"/>
  <c r="X19" i="16"/>
  <c r="J31" i="26"/>
  <c r="K31" i="26" s="1"/>
  <c r="W34" i="16"/>
  <c r="S34" i="16"/>
  <c r="K34" i="16"/>
  <c r="R34" i="16"/>
  <c r="AA34" i="16"/>
  <c r="V34" i="16"/>
  <c r="E34" i="16"/>
  <c r="M34" i="16"/>
  <c r="T34" i="16"/>
  <c r="F34" i="16"/>
  <c r="Z34" i="16"/>
  <c r="Q34" i="16"/>
  <c r="Q50" i="16" s="1"/>
  <c r="I25" i="26" s="1"/>
  <c r="I34" i="16"/>
  <c r="G34" i="16"/>
  <c r="L34" i="16"/>
  <c r="AB8" i="16"/>
  <c r="I18" i="26" s="1"/>
  <c r="J18" i="26" s="1"/>
  <c r="N34" i="16"/>
  <c r="P34" i="16"/>
  <c r="X34" i="16"/>
  <c r="U34" i="16"/>
  <c r="I11" i="15"/>
  <c r="H5" i="26" s="1"/>
  <c r="J5" i="26" s="1"/>
  <c r="K5" i="26" s="1"/>
  <c r="H6" i="14"/>
  <c r="G6" i="14"/>
  <c r="G28" i="26" s="1"/>
  <c r="P6" i="14"/>
  <c r="G3" i="26" s="1"/>
  <c r="J3" i="26" s="1"/>
  <c r="K3" i="26" s="1"/>
  <c r="I6" i="14"/>
  <c r="G36" i="26" s="1"/>
  <c r="J36" i="26" s="1"/>
  <c r="K36" i="26" s="1"/>
  <c r="M6" i="14"/>
  <c r="G10" i="26" s="1"/>
  <c r="J10" i="26" s="1"/>
  <c r="K10" i="26" s="1"/>
  <c r="AA6" i="13"/>
  <c r="U11" i="15"/>
  <c r="H21" i="26" s="1"/>
  <c r="S6" i="14"/>
  <c r="G30" i="26" s="1"/>
  <c r="J30" i="26" s="1"/>
  <c r="K30" i="26" s="1"/>
  <c r="T6" i="14"/>
  <c r="G43" i="26" s="1"/>
  <c r="R6" i="14"/>
  <c r="G13" i="26" s="1"/>
  <c r="J13" i="26" s="1"/>
  <c r="X6" i="14"/>
  <c r="G39" i="26" s="1"/>
  <c r="D6" i="14"/>
  <c r="G20" i="26" s="1"/>
  <c r="M11" i="15"/>
  <c r="H27" i="26" s="1"/>
  <c r="H11" i="15"/>
  <c r="H28" i="26" s="1"/>
  <c r="L11" i="15"/>
  <c r="H4" i="26" s="1"/>
  <c r="J4" i="26" s="1"/>
  <c r="K4" i="26" s="1"/>
  <c r="F6" i="14"/>
  <c r="G22" i="26" s="1"/>
  <c r="V6" i="14"/>
  <c r="G21" i="26" s="1"/>
  <c r="W6" i="14"/>
  <c r="O6" i="14"/>
  <c r="G19" i="26" s="1"/>
  <c r="E6" i="14"/>
  <c r="G24" i="26" s="1"/>
  <c r="Q6" i="14"/>
  <c r="J6" i="14"/>
  <c r="G42" i="26" s="1"/>
  <c r="K6" i="14"/>
  <c r="G7" i="26" s="1"/>
  <c r="J7" i="26" s="1"/>
  <c r="K7" i="26" s="1"/>
  <c r="U6" i="14"/>
  <c r="G34" i="26" s="1"/>
  <c r="N6" i="14"/>
  <c r="G25" i="26" s="1"/>
  <c r="L6" i="14"/>
  <c r="G8" i="26" s="1"/>
  <c r="Y6" i="14"/>
  <c r="G40" i="26" s="1"/>
  <c r="G53" i="15"/>
  <c r="N53" i="15"/>
  <c r="F53" i="15"/>
  <c r="O53" i="15"/>
  <c r="T53" i="15"/>
  <c r="K53" i="15"/>
  <c r="R53" i="15"/>
  <c r="V53" i="15"/>
  <c r="E13" i="17"/>
  <c r="T13" i="17"/>
  <c r="H9" i="17"/>
  <c r="W9" i="17"/>
  <c r="L17" i="17"/>
  <c r="K11" i="17"/>
  <c r="Q15" i="17"/>
  <c r="W15" i="17"/>
  <c r="L11" i="17"/>
  <c r="N9" i="17"/>
  <c r="J13" i="17"/>
  <c r="M15" i="17"/>
  <c r="D15" i="17"/>
  <c r="L13" i="17"/>
  <c r="G17" i="17"/>
  <c r="U15" i="17"/>
  <c r="G13" i="17"/>
  <c r="O11" i="17"/>
  <c r="N13" i="17"/>
  <c r="P17" i="17"/>
  <c r="I15" i="17"/>
  <c r="T17" i="17"/>
  <c r="M13" i="17"/>
  <c r="I17" i="17"/>
  <c r="V15" i="17"/>
  <c r="R17" i="17"/>
  <c r="N11" i="17"/>
  <c r="V11" i="17"/>
  <c r="R11" i="17"/>
  <c r="H11" i="17"/>
  <c r="P13" i="17"/>
  <c r="K9" i="17"/>
  <c r="M17" i="17"/>
  <c r="W17" i="17"/>
  <c r="J17" i="17"/>
  <c r="Q17" i="17"/>
  <c r="Q11" i="17"/>
  <c r="U11" i="17"/>
  <c r="D9" i="17"/>
  <c r="S13" i="17"/>
  <c r="D13" i="17"/>
  <c r="M9" i="17"/>
  <c r="D17" i="17"/>
  <c r="V13" i="17"/>
  <c r="S11" i="17"/>
  <c r="E9" i="17"/>
  <c r="G15" i="17"/>
  <c r="N15" i="17"/>
  <c r="X17" i="17"/>
  <c r="G11" i="17"/>
  <c r="T11" i="17"/>
  <c r="K17" i="17"/>
  <c r="E11" i="17"/>
  <c r="K15" i="17"/>
  <c r="S17" i="17"/>
  <c r="I9" i="17"/>
  <c r="U13" i="17"/>
  <c r="J9" i="17"/>
  <c r="O9" i="17"/>
  <c r="V9" i="17"/>
  <c r="Q9" i="17"/>
  <c r="J11" i="17"/>
  <c r="G9" i="17"/>
  <c r="H15" i="17"/>
  <c r="P9" i="17"/>
  <c r="R13" i="17"/>
  <c r="X11" i="17"/>
  <c r="P15" i="17"/>
  <c r="T15" i="17"/>
  <c r="M11" i="17"/>
  <c r="R15" i="17"/>
  <c r="H17" i="17"/>
  <c r="D11" i="17"/>
  <c r="I13" i="17"/>
  <c r="J15" i="17"/>
  <c r="W13" i="17"/>
  <c r="S9" i="17"/>
  <c r="O15" i="17"/>
  <c r="W11" i="17"/>
  <c r="S15" i="17"/>
  <c r="K13" i="17"/>
  <c r="T9" i="17"/>
  <c r="X15" i="17"/>
  <c r="U17" i="17"/>
  <c r="H13" i="17"/>
  <c r="V17" i="17"/>
  <c r="C8" i="23"/>
  <c r="P10" i="23" s="1"/>
  <c r="X9" i="17"/>
  <c r="X13" i="17"/>
  <c r="Q53" i="15"/>
  <c r="O13" i="17"/>
  <c r="N17" i="17"/>
  <c r="F9" i="17"/>
  <c r="F18" i="17" s="1"/>
  <c r="F53" i="17" s="1"/>
  <c r="F7" i="17" s="1"/>
  <c r="E5" i="24" s="1"/>
  <c r="J5" i="24" s="1"/>
  <c r="K5" i="24" s="1"/>
  <c r="W53" i="15"/>
  <c r="J53" i="15"/>
  <c r="P53" i="15"/>
  <c r="L15" i="17"/>
  <c r="R9" i="17"/>
  <c r="S10" i="23"/>
  <c r="S52" i="17"/>
  <c r="O52" i="17"/>
  <c r="E52" i="17"/>
  <c r="D52" i="17"/>
  <c r="E19" i="24" s="1"/>
  <c r="U52" i="17"/>
  <c r="M52" i="17"/>
  <c r="I52" i="17"/>
  <c r="G52" i="17"/>
  <c r="Q52" i="17"/>
  <c r="J52" i="17"/>
  <c r="R52" i="17"/>
  <c r="L52" i="17"/>
  <c r="K52" i="17"/>
  <c r="W52" i="17"/>
  <c r="H52" i="17"/>
  <c r="N52" i="17"/>
  <c r="V52" i="17"/>
  <c r="X52" i="17"/>
  <c r="T52" i="17"/>
  <c r="P52" i="17"/>
  <c r="C35" i="18"/>
  <c r="E42" i="23"/>
  <c r="E46" i="23"/>
  <c r="E38" i="23"/>
  <c r="F46" i="23"/>
  <c r="F38" i="23"/>
  <c r="G46" i="23"/>
  <c r="G38" i="23"/>
  <c r="H46" i="23"/>
  <c r="H38" i="23"/>
  <c r="I46" i="23"/>
  <c r="I38" i="23"/>
  <c r="J46" i="23"/>
  <c r="J38" i="23"/>
  <c r="L46" i="23"/>
  <c r="L38" i="23"/>
  <c r="M46" i="23"/>
  <c r="M38" i="23"/>
  <c r="N46" i="23"/>
  <c r="N38" i="23"/>
  <c r="O46" i="23"/>
  <c r="O38" i="23"/>
  <c r="P46" i="23"/>
  <c r="P38" i="23"/>
  <c r="Q46" i="23"/>
  <c r="Q38" i="23"/>
  <c r="R46" i="23"/>
  <c r="R38" i="23"/>
  <c r="S46" i="23"/>
  <c r="S38" i="23"/>
  <c r="T46" i="23"/>
  <c r="T38" i="23"/>
  <c r="U46" i="23"/>
  <c r="U38" i="23"/>
  <c r="V46" i="23"/>
  <c r="V38" i="23"/>
  <c r="W46" i="23"/>
  <c r="W38" i="23"/>
  <c r="X46" i="23"/>
  <c r="X38" i="23"/>
  <c r="Y46" i="23"/>
  <c r="Y38" i="23"/>
  <c r="D46" i="23"/>
  <c r="D38" i="23"/>
  <c r="E36" i="23"/>
  <c r="F42" i="23"/>
  <c r="G48" i="23"/>
  <c r="G36" i="23"/>
  <c r="H42" i="23"/>
  <c r="I48" i="23"/>
  <c r="I36" i="23"/>
  <c r="J42" i="23"/>
  <c r="L48" i="23"/>
  <c r="L36" i="23"/>
  <c r="M42" i="23"/>
  <c r="N48" i="23"/>
  <c r="N36" i="23"/>
  <c r="O42" i="23"/>
  <c r="P48" i="23"/>
  <c r="P36" i="23"/>
  <c r="Q42" i="23"/>
  <c r="R48" i="23"/>
  <c r="R36" i="23"/>
  <c r="S42" i="23"/>
  <c r="T48" i="23"/>
  <c r="T36" i="23"/>
  <c r="U42" i="23"/>
  <c r="V48" i="23"/>
  <c r="V36" i="23"/>
  <c r="W42" i="23"/>
  <c r="X48" i="23"/>
  <c r="X36" i="23"/>
  <c r="Y42" i="23"/>
  <c r="D48" i="23"/>
  <c r="D36" i="23"/>
  <c r="E44" i="23"/>
  <c r="F48" i="23"/>
  <c r="F36" i="23"/>
  <c r="G42" i="23"/>
  <c r="H48" i="23"/>
  <c r="H36" i="23"/>
  <c r="I42" i="23"/>
  <c r="J48" i="23"/>
  <c r="J36" i="23"/>
  <c r="L42" i="23"/>
  <c r="M48" i="23"/>
  <c r="M36" i="23"/>
  <c r="N42" i="23"/>
  <c r="O48" i="23"/>
  <c r="O36" i="23"/>
  <c r="P42" i="23"/>
  <c r="Q48" i="23"/>
  <c r="Q36" i="23"/>
  <c r="R42" i="23"/>
  <c r="S48" i="23"/>
  <c r="S36" i="23"/>
  <c r="T42" i="23"/>
  <c r="U48" i="23"/>
  <c r="U36" i="23"/>
  <c r="V42" i="23"/>
  <c r="W48" i="23"/>
  <c r="W36" i="23"/>
  <c r="X42" i="23"/>
  <c r="Y48" i="23"/>
  <c r="Y36" i="23"/>
  <c r="D42" i="23"/>
  <c r="F44" i="23"/>
  <c r="G40" i="23"/>
  <c r="J44" i="23"/>
  <c r="L40" i="23"/>
  <c r="O44" i="23"/>
  <c r="P40" i="23"/>
  <c r="S44" i="23"/>
  <c r="T40" i="23"/>
  <c r="W44" i="23"/>
  <c r="X40" i="23"/>
  <c r="E40" i="23"/>
  <c r="H44" i="23"/>
  <c r="I40" i="23"/>
  <c r="M44" i="23"/>
  <c r="N40" i="23"/>
  <c r="Q44" i="23"/>
  <c r="R40" i="23"/>
  <c r="U44" i="23"/>
  <c r="V40" i="23"/>
  <c r="Y44" i="23"/>
  <c r="D40" i="23"/>
  <c r="G44" i="23"/>
  <c r="H40" i="23"/>
  <c r="L44" i="23"/>
  <c r="M40" i="23"/>
  <c r="P44" i="23"/>
  <c r="Q40" i="23"/>
  <c r="T44" i="23"/>
  <c r="U40" i="23"/>
  <c r="X44" i="23"/>
  <c r="Y40" i="23"/>
  <c r="E48" i="23"/>
  <c r="J40" i="23"/>
  <c r="V44" i="23"/>
  <c r="I44" i="23"/>
  <c r="D44" i="23"/>
  <c r="F40" i="23"/>
  <c r="R44" i="23"/>
  <c r="W40" i="23"/>
  <c r="N44" i="23"/>
  <c r="S40" i="23"/>
  <c r="O40" i="23"/>
  <c r="D34" i="16"/>
  <c r="C19" i="23"/>
  <c r="K21" i="23" s="1"/>
  <c r="K34" i="23" s="1"/>
  <c r="K50" i="23" s="1"/>
  <c r="K7" i="23" s="1"/>
  <c r="E20" i="17"/>
  <c r="E28" i="17"/>
  <c r="G24" i="17"/>
  <c r="G32" i="17"/>
  <c r="H20" i="17"/>
  <c r="H28" i="17"/>
  <c r="I24" i="17"/>
  <c r="I32" i="17"/>
  <c r="J20" i="17"/>
  <c r="J28" i="17"/>
  <c r="K24" i="17"/>
  <c r="K32" i="17"/>
  <c r="L20" i="17"/>
  <c r="L28" i="17"/>
  <c r="M24" i="17"/>
  <c r="M32" i="17"/>
  <c r="N20" i="17"/>
  <c r="N28" i="17"/>
  <c r="O24" i="17"/>
  <c r="O32" i="17"/>
  <c r="P20" i="17"/>
  <c r="E26" i="17"/>
  <c r="G28" i="17"/>
  <c r="H30" i="17"/>
  <c r="I20" i="17"/>
  <c r="I30" i="17"/>
  <c r="J22" i="17"/>
  <c r="J32" i="17"/>
  <c r="K22" i="17"/>
  <c r="K34" i="17"/>
  <c r="L24" i="17"/>
  <c r="L34" i="17"/>
  <c r="M26" i="17"/>
  <c r="N26" i="17"/>
  <c r="O28" i="17"/>
  <c r="P28" i="17"/>
  <c r="Q24" i="17"/>
  <c r="Q32" i="17"/>
  <c r="R20" i="17"/>
  <c r="R28" i="17"/>
  <c r="S24" i="17"/>
  <c r="S32" i="17"/>
  <c r="T20" i="17"/>
  <c r="T28" i="17"/>
  <c r="U24" i="17"/>
  <c r="U32" i="17"/>
  <c r="V20" i="17"/>
  <c r="V28" i="17"/>
  <c r="W24" i="17"/>
  <c r="W32" i="17"/>
  <c r="X20" i="17"/>
  <c r="X28" i="17"/>
  <c r="D24" i="17"/>
  <c r="D32" i="17"/>
  <c r="E32" i="17"/>
  <c r="G22" i="17"/>
  <c r="H26" i="17"/>
  <c r="I22" i="17"/>
  <c r="J30" i="17"/>
  <c r="K26" i="17"/>
  <c r="L32" i="17"/>
  <c r="M28" i="17"/>
  <c r="N22" i="17"/>
  <c r="N34" i="17"/>
  <c r="O26" i="17"/>
  <c r="P30" i="17"/>
  <c r="Q20" i="17"/>
  <c r="Q30" i="17"/>
  <c r="R22" i="17"/>
  <c r="R32" i="17"/>
  <c r="S22" i="17"/>
  <c r="S34" i="17"/>
  <c r="T24" i="17"/>
  <c r="T34" i="17"/>
  <c r="U26" i="17"/>
  <c r="V26" i="17"/>
  <c r="W28" i="17"/>
  <c r="X30" i="17"/>
  <c r="D20" i="17"/>
  <c r="D30" i="17"/>
  <c r="E24" i="17"/>
  <c r="G30" i="17"/>
  <c r="H22" i="17"/>
  <c r="H34" i="17"/>
  <c r="I28" i="17"/>
  <c r="J24" i="17"/>
  <c r="K30" i="17"/>
  <c r="L26" i="17"/>
  <c r="M20" i="17"/>
  <c r="M34" i="17"/>
  <c r="N30" i="17"/>
  <c r="O20" i="17"/>
  <c r="O34" i="17"/>
  <c r="P24" i="17"/>
  <c r="P34" i="17"/>
  <c r="Q26" i="17"/>
  <c r="R26" i="17"/>
  <c r="S28" i="17"/>
  <c r="T30" i="17"/>
  <c r="U20" i="17"/>
  <c r="U30" i="17"/>
  <c r="V22" i="17"/>
  <c r="V32" i="17"/>
  <c r="W22" i="17"/>
  <c r="W34" i="17"/>
  <c r="X24" i="17"/>
  <c r="X34" i="17"/>
  <c r="D26" i="17"/>
  <c r="I26" i="17"/>
  <c r="J34" i="17"/>
  <c r="N24" i="17"/>
  <c r="O30" i="17"/>
  <c r="P26" i="17"/>
  <c r="Q28" i="17"/>
  <c r="R30" i="17"/>
  <c r="S26" i="17"/>
  <c r="T22" i="17"/>
  <c r="U22" i="17"/>
  <c r="V24" i="17"/>
  <c r="W20" i="17"/>
  <c r="E22" i="17"/>
  <c r="G20" i="17"/>
  <c r="H24" i="17"/>
  <c r="I34" i="17"/>
  <c r="M22" i="17"/>
  <c r="N32" i="17"/>
  <c r="P32" i="17"/>
  <c r="Q34" i="17"/>
  <c r="R34" i="17"/>
  <c r="S30" i="17"/>
  <c r="T26" i="17"/>
  <c r="U28" i="17"/>
  <c r="V30" i="17"/>
  <c r="W26" i="17"/>
  <c r="X22" i="17"/>
  <c r="D22" i="17"/>
  <c r="H32" i="17"/>
  <c r="L22" i="17"/>
  <c r="P22" i="17"/>
  <c r="R24" i="17"/>
  <c r="J26" i="17"/>
  <c r="U34" i="17"/>
  <c r="X32" i="17"/>
  <c r="G26" i="17"/>
  <c r="K20" i="17"/>
  <c r="L30" i="17"/>
  <c r="T32" i="17"/>
  <c r="V34" i="17"/>
  <c r="D28" i="17"/>
  <c r="E30" i="17"/>
  <c r="G34" i="17"/>
  <c r="K28" i="17"/>
  <c r="O22" i="17"/>
  <c r="Q22" i="17"/>
  <c r="S20" i="17"/>
  <c r="X26" i="17"/>
  <c r="D34" i="17"/>
  <c r="E34" i="17"/>
  <c r="M30" i="17"/>
  <c r="W30" i="17"/>
  <c r="AA50" i="16"/>
  <c r="J50" i="16" l="1"/>
  <c r="U50" i="16"/>
  <c r="M50" i="16"/>
  <c r="M8" i="16" s="1"/>
  <c r="R50" i="16"/>
  <c r="R8" i="16" s="1"/>
  <c r="I19" i="26" s="1"/>
  <c r="K50" i="16"/>
  <c r="K8" i="16" s="1"/>
  <c r="I29" i="26" s="1"/>
  <c r="J29" i="26" s="1"/>
  <c r="K29" i="26" s="1"/>
  <c r="X50" i="16"/>
  <c r="X8" i="16" s="1"/>
  <c r="I21" i="26" s="1"/>
  <c r="J21" i="26" s="1"/>
  <c r="K21" i="26" s="1"/>
  <c r="W50" i="16"/>
  <c r="N50" i="16"/>
  <c r="N8" i="16" s="1"/>
  <c r="I8" i="26" s="1"/>
  <c r="J27" i="26"/>
  <c r="K27" i="26" s="1"/>
  <c r="L18" i="17"/>
  <c r="V50" i="16"/>
  <c r="V8" i="16" s="1"/>
  <c r="I38" i="26" s="1"/>
  <c r="J38" i="26" s="1"/>
  <c r="K38" i="26" s="1"/>
  <c r="Y50" i="16"/>
  <c r="Y8" i="16" s="1"/>
  <c r="I34" i="26" s="1"/>
  <c r="J34" i="26" s="1"/>
  <c r="K34" i="26" s="1"/>
  <c r="K24" i="24"/>
  <c r="K18" i="26"/>
  <c r="K13" i="26"/>
  <c r="S50" i="16"/>
  <c r="S8" i="16" s="1"/>
  <c r="I23" i="26" s="1"/>
  <c r="J23" i="26" s="1"/>
  <c r="K23" i="26" s="1"/>
  <c r="I50" i="16"/>
  <c r="I8" i="16" s="1"/>
  <c r="I41" i="26" s="1"/>
  <c r="J41" i="26" s="1"/>
  <c r="V18" i="17"/>
  <c r="P50" i="16"/>
  <c r="P8" i="16" s="1"/>
  <c r="I15" i="26" s="1"/>
  <c r="J15" i="26" s="1"/>
  <c r="G50" i="16"/>
  <c r="G8" i="16" s="1"/>
  <c r="I28" i="26" s="1"/>
  <c r="J28" i="26" s="1"/>
  <c r="K28" i="26" s="1"/>
  <c r="Z50" i="16"/>
  <c r="Z8" i="16" s="1"/>
  <c r="I39" i="26" s="1"/>
  <c r="L50" i="16"/>
  <c r="L8" i="16" s="1"/>
  <c r="I6" i="26" s="1"/>
  <c r="J6" i="26" s="1"/>
  <c r="K6" i="26" s="1"/>
  <c r="L37" i="18"/>
  <c r="L50" i="18" s="1"/>
  <c r="D50" i="16"/>
  <c r="D8" i="16" s="1"/>
  <c r="I37" i="26" s="1"/>
  <c r="J37" i="26" s="1"/>
  <c r="T50" i="16"/>
  <c r="T8" i="16" s="1"/>
  <c r="I14" i="26" s="1"/>
  <c r="F50" i="16"/>
  <c r="F8" i="16" s="1"/>
  <c r="I22" i="26" s="1"/>
  <c r="Q14" i="23"/>
  <c r="K38" i="24"/>
  <c r="H18" i="23"/>
  <c r="S18" i="17"/>
  <c r="I18" i="17"/>
  <c r="T11" i="15"/>
  <c r="H35" i="26" s="1"/>
  <c r="J35" i="26" s="1"/>
  <c r="K35" i="26" s="1"/>
  <c r="G11" i="15"/>
  <c r="H22" i="26" s="1"/>
  <c r="P11" i="15"/>
  <c r="H19" i="26" s="1"/>
  <c r="V11" i="15"/>
  <c r="H39" i="26" s="1"/>
  <c r="O11" i="15"/>
  <c r="H25" i="26" s="1"/>
  <c r="J11" i="15"/>
  <c r="R11" i="15"/>
  <c r="H16" i="26" s="1"/>
  <c r="J16" i="26" s="1"/>
  <c r="K16" i="26" s="1"/>
  <c r="F11" i="15"/>
  <c r="H24" i="26" s="1"/>
  <c r="W11" i="15"/>
  <c r="H40" i="26" s="1"/>
  <c r="Q11" i="15"/>
  <c r="H14" i="26" s="1"/>
  <c r="K11" i="15"/>
  <c r="H20" i="26" s="1"/>
  <c r="J20" i="26" s="1"/>
  <c r="K20" i="26" s="1"/>
  <c r="N11" i="15"/>
  <c r="H8" i="26" s="1"/>
  <c r="U8" i="16"/>
  <c r="E8" i="16"/>
  <c r="I24" i="26" s="1"/>
  <c r="AA8" i="16"/>
  <c r="I40" i="26" s="1"/>
  <c r="W8" i="16"/>
  <c r="I43" i="26" s="1"/>
  <c r="J43" i="26" s="1"/>
  <c r="K43" i="26" s="1"/>
  <c r="J8" i="16"/>
  <c r="I42" i="26" s="1"/>
  <c r="J42" i="26" s="1"/>
  <c r="K42" i="26" s="1"/>
  <c r="Q8" i="16"/>
  <c r="E18" i="17"/>
  <c r="L18" i="23"/>
  <c r="P14" i="23"/>
  <c r="L12" i="23"/>
  <c r="F16" i="23"/>
  <c r="Q12" i="23"/>
  <c r="T16" i="23"/>
  <c r="F10" i="23"/>
  <c r="W16" i="23"/>
  <c r="G12" i="23"/>
  <c r="M12" i="23"/>
  <c r="Q18" i="17"/>
  <c r="I12" i="23"/>
  <c r="U18" i="17"/>
  <c r="W18" i="17"/>
  <c r="H18" i="17"/>
  <c r="X14" i="23"/>
  <c r="G10" i="23"/>
  <c r="Y10" i="23"/>
  <c r="X18" i="17"/>
  <c r="R12" i="23"/>
  <c r="Q16" i="23"/>
  <c r="I10" i="23"/>
  <c r="D12" i="23"/>
  <c r="O12" i="23"/>
  <c r="K18" i="17"/>
  <c r="T10" i="23"/>
  <c r="H16" i="23"/>
  <c r="N14" i="23"/>
  <c r="O14" i="23"/>
  <c r="R18" i="17"/>
  <c r="G18" i="17"/>
  <c r="D18" i="17"/>
  <c r="P18" i="17"/>
  <c r="N18" i="17"/>
  <c r="J18" i="17"/>
  <c r="U14" i="23"/>
  <c r="P18" i="23"/>
  <c r="J16" i="23"/>
  <c r="E16" i="23"/>
  <c r="Q18" i="23"/>
  <c r="O18" i="23"/>
  <c r="V14" i="23"/>
  <c r="V18" i="23"/>
  <c r="V10" i="23"/>
  <c r="T12" i="23"/>
  <c r="V12" i="23"/>
  <c r="I18" i="23"/>
  <c r="R10" i="23"/>
  <c r="X12" i="23"/>
  <c r="F14" i="23"/>
  <c r="N10" i="23"/>
  <c r="L14" i="23"/>
  <c r="S12" i="23"/>
  <c r="D10" i="23"/>
  <c r="W18" i="23"/>
  <c r="F12" i="23"/>
  <c r="J10" i="23"/>
  <c r="X10" i="23"/>
  <c r="D16" i="23"/>
  <c r="M10" i="23"/>
  <c r="W12" i="23"/>
  <c r="T18" i="17"/>
  <c r="O18" i="17"/>
  <c r="M18" i="17"/>
  <c r="Y14" i="23"/>
  <c r="T18" i="23"/>
  <c r="O16" i="23"/>
  <c r="N16" i="23"/>
  <c r="Y18" i="23"/>
  <c r="J18" i="23"/>
  <c r="E14" i="23"/>
  <c r="E18" i="23"/>
  <c r="E10" i="23"/>
  <c r="H10" i="23"/>
  <c r="G16" i="23"/>
  <c r="I14" i="23"/>
  <c r="R18" i="23"/>
  <c r="Y16" i="23"/>
  <c r="P16" i="23"/>
  <c r="T14" i="23"/>
  <c r="I16" i="23"/>
  <c r="S14" i="23"/>
  <c r="D18" i="23"/>
  <c r="U10" i="23"/>
  <c r="E12" i="23"/>
  <c r="U12" i="23"/>
  <c r="S18" i="23"/>
  <c r="O10" i="23"/>
  <c r="C7" i="18"/>
  <c r="D11" i="18" s="1"/>
  <c r="H12" i="23"/>
  <c r="M14" i="23"/>
  <c r="G18" i="23"/>
  <c r="X18" i="23"/>
  <c r="S16" i="23"/>
  <c r="V16" i="23"/>
  <c r="L16" i="23"/>
  <c r="F18" i="23"/>
  <c r="J14" i="23"/>
  <c r="J12" i="23"/>
  <c r="L10" i="23"/>
  <c r="R16" i="23"/>
  <c r="N12" i="23"/>
  <c r="R14" i="23"/>
  <c r="Y12" i="23"/>
  <c r="Q10" i="23"/>
  <c r="X16" i="23"/>
  <c r="N18" i="23"/>
  <c r="P12" i="23"/>
  <c r="D14" i="23"/>
  <c r="M16" i="23"/>
  <c r="M18" i="23"/>
  <c r="W10" i="23"/>
  <c r="U16" i="23"/>
  <c r="G14" i="23"/>
  <c r="W14" i="23"/>
  <c r="H14" i="23"/>
  <c r="U18" i="23"/>
  <c r="K35" i="17"/>
  <c r="N35" i="17"/>
  <c r="W49" i="23"/>
  <c r="O49" i="23"/>
  <c r="F49" i="23"/>
  <c r="T49" i="23"/>
  <c r="L49" i="23"/>
  <c r="E41" i="18"/>
  <c r="E49" i="18"/>
  <c r="F41" i="18"/>
  <c r="E37" i="18"/>
  <c r="E47" i="18"/>
  <c r="F43" i="18"/>
  <c r="G43" i="18"/>
  <c r="H43" i="18"/>
  <c r="I43" i="18"/>
  <c r="J43" i="18"/>
  <c r="K43" i="18"/>
  <c r="M43" i="18"/>
  <c r="N43" i="18"/>
  <c r="O43" i="18"/>
  <c r="P43" i="18"/>
  <c r="Q43" i="18"/>
  <c r="R43" i="18"/>
  <c r="S43" i="18"/>
  <c r="T43" i="18"/>
  <c r="U43" i="18"/>
  <c r="V43" i="18"/>
  <c r="W43" i="18"/>
  <c r="X43" i="18"/>
  <c r="D43" i="18"/>
  <c r="C39" i="19"/>
  <c r="E43" i="18"/>
  <c r="F37" i="18"/>
  <c r="F47" i="18"/>
  <c r="G39" i="18"/>
  <c r="G47" i="18"/>
  <c r="H39" i="18"/>
  <c r="H47" i="18"/>
  <c r="I39" i="18"/>
  <c r="I47" i="18"/>
  <c r="J39" i="18"/>
  <c r="J47" i="18"/>
  <c r="K39" i="18"/>
  <c r="K47" i="18"/>
  <c r="M39" i="18"/>
  <c r="M47" i="18"/>
  <c r="N39" i="18"/>
  <c r="N47" i="18"/>
  <c r="O39" i="18"/>
  <c r="O47" i="18"/>
  <c r="P39" i="18"/>
  <c r="P47" i="18"/>
  <c r="Q39" i="18"/>
  <c r="Q47" i="18"/>
  <c r="R39" i="18"/>
  <c r="R47" i="18"/>
  <c r="S39" i="18"/>
  <c r="S47" i="18"/>
  <c r="T39" i="18"/>
  <c r="T47" i="18"/>
  <c r="U39" i="18"/>
  <c r="U47" i="18"/>
  <c r="V39" i="18"/>
  <c r="V47" i="18"/>
  <c r="W39" i="18"/>
  <c r="W47" i="18"/>
  <c r="X39" i="18"/>
  <c r="X47" i="18"/>
  <c r="D39" i="18"/>
  <c r="D47" i="18"/>
  <c r="E45" i="18"/>
  <c r="F49" i="18"/>
  <c r="G49" i="18"/>
  <c r="H49" i="18"/>
  <c r="I49" i="18"/>
  <c r="J49" i="18"/>
  <c r="K49" i="18"/>
  <c r="M49" i="18"/>
  <c r="N49" i="18"/>
  <c r="O49" i="18"/>
  <c r="P49" i="18"/>
  <c r="Q49" i="18"/>
  <c r="R49" i="18"/>
  <c r="S49" i="18"/>
  <c r="T49" i="18"/>
  <c r="U49" i="18"/>
  <c r="V49" i="18"/>
  <c r="W49" i="18"/>
  <c r="X49" i="18"/>
  <c r="D49" i="18"/>
  <c r="F39" i="18"/>
  <c r="G41" i="18"/>
  <c r="H41" i="18"/>
  <c r="I41" i="18"/>
  <c r="J41" i="18"/>
  <c r="K41" i="18"/>
  <c r="M41" i="18"/>
  <c r="N41" i="18"/>
  <c r="O41" i="18"/>
  <c r="P41" i="18"/>
  <c r="Q41" i="18"/>
  <c r="R41" i="18"/>
  <c r="S41" i="18"/>
  <c r="T41" i="18"/>
  <c r="U41" i="18"/>
  <c r="V41" i="18"/>
  <c r="W41" i="18"/>
  <c r="X41" i="18"/>
  <c r="D41" i="18"/>
  <c r="F45" i="18"/>
  <c r="H45" i="18"/>
  <c r="J45" i="18"/>
  <c r="M45" i="18"/>
  <c r="O45" i="18"/>
  <c r="Q45" i="18"/>
  <c r="S45" i="18"/>
  <c r="U45" i="18"/>
  <c r="W45" i="18"/>
  <c r="D45" i="18"/>
  <c r="E39" i="18"/>
  <c r="G45" i="18"/>
  <c r="I45" i="18"/>
  <c r="K45" i="18"/>
  <c r="N45" i="18"/>
  <c r="P45" i="18"/>
  <c r="R45" i="18"/>
  <c r="T45" i="18"/>
  <c r="V45" i="18"/>
  <c r="X45" i="18"/>
  <c r="H37" i="18"/>
  <c r="J37" i="18"/>
  <c r="M37" i="18"/>
  <c r="O37" i="18"/>
  <c r="Q37" i="18"/>
  <c r="S37" i="18"/>
  <c r="U37" i="18"/>
  <c r="W37" i="18"/>
  <c r="D37" i="18"/>
  <c r="I37" i="18"/>
  <c r="R37" i="18"/>
  <c r="G37" i="18"/>
  <c r="X37" i="18"/>
  <c r="K37" i="18"/>
  <c r="T37" i="18"/>
  <c r="N37" i="18"/>
  <c r="V37" i="18"/>
  <c r="P37" i="18"/>
  <c r="Y49" i="23"/>
  <c r="Q49" i="23"/>
  <c r="H49" i="23"/>
  <c r="V49" i="23"/>
  <c r="N49" i="23"/>
  <c r="S49" i="23"/>
  <c r="J49" i="23"/>
  <c r="X49" i="23"/>
  <c r="P49" i="23"/>
  <c r="G49" i="23"/>
  <c r="E49" i="23"/>
  <c r="U49" i="23"/>
  <c r="M49" i="23"/>
  <c r="D49" i="23"/>
  <c r="R49" i="23"/>
  <c r="I49" i="23"/>
  <c r="M35" i="17"/>
  <c r="S35" i="17"/>
  <c r="S53" i="17" s="1"/>
  <c r="S7" i="17" s="1"/>
  <c r="E45" i="24" s="1"/>
  <c r="D35" i="17"/>
  <c r="Q35" i="17"/>
  <c r="X35" i="17"/>
  <c r="X53" i="17" s="1"/>
  <c r="X7" i="17" s="1"/>
  <c r="E47" i="24" s="1"/>
  <c r="V35" i="17"/>
  <c r="V53" i="17" s="1"/>
  <c r="V7" i="17" s="1"/>
  <c r="E27" i="24" s="1"/>
  <c r="T35" i="17"/>
  <c r="R35" i="17"/>
  <c r="G35" i="17"/>
  <c r="I35" i="17"/>
  <c r="I53" i="17" s="1"/>
  <c r="I7" i="17" s="1"/>
  <c r="E8" i="24" s="1"/>
  <c r="J8" i="24" s="1"/>
  <c r="K8" i="24" s="1"/>
  <c r="P35" i="17"/>
  <c r="L35" i="17"/>
  <c r="L53" i="17" s="1"/>
  <c r="L7" i="17" s="1"/>
  <c r="E7" i="24" s="1"/>
  <c r="J35" i="17"/>
  <c r="H35" i="17"/>
  <c r="E35" i="17"/>
  <c r="E53" i="17" s="1"/>
  <c r="E7" i="17" s="1"/>
  <c r="E30" i="24" s="1"/>
  <c r="W35" i="17"/>
  <c r="U35" i="17"/>
  <c r="O35" i="17"/>
  <c r="C20" i="18"/>
  <c r="E27" i="23"/>
  <c r="F27" i="23"/>
  <c r="G27" i="23"/>
  <c r="H27" i="23"/>
  <c r="I27" i="23"/>
  <c r="J27" i="23"/>
  <c r="L27" i="23"/>
  <c r="M27" i="23"/>
  <c r="N27" i="23"/>
  <c r="O27" i="23"/>
  <c r="P27" i="23"/>
  <c r="Q27" i="23"/>
  <c r="R27" i="23"/>
  <c r="S27" i="23"/>
  <c r="T27" i="23"/>
  <c r="U27" i="23"/>
  <c r="V27" i="23"/>
  <c r="W27" i="23"/>
  <c r="X27" i="23"/>
  <c r="Y27" i="23"/>
  <c r="D27" i="23"/>
  <c r="E29" i="23"/>
  <c r="F23" i="23"/>
  <c r="F33" i="23"/>
  <c r="G29" i="23"/>
  <c r="H23" i="23"/>
  <c r="H33" i="23"/>
  <c r="I29" i="23"/>
  <c r="J23" i="23"/>
  <c r="J33" i="23"/>
  <c r="L29" i="23"/>
  <c r="M23" i="23"/>
  <c r="M33" i="23"/>
  <c r="N29" i="23"/>
  <c r="O23" i="23"/>
  <c r="O33" i="23"/>
  <c r="P29" i="23"/>
  <c r="Q23" i="23"/>
  <c r="Q33" i="23"/>
  <c r="R29" i="23"/>
  <c r="S23" i="23"/>
  <c r="S33" i="23"/>
  <c r="T29" i="23"/>
  <c r="U23" i="23"/>
  <c r="U33" i="23"/>
  <c r="V29" i="23"/>
  <c r="W23" i="23"/>
  <c r="W33" i="23"/>
  <c r="X29" i="23"/>
  <c r="Y23" i="23"/>
  <c r="Y33" i="23"/>
  <c r="D29" i="23"/>
  <c r="E23" i="23"/>
  <c r="F21" i="23"/>
  <c r="G21" i="23"/>
  <c r="G33" i="23"/>
  <c r="H31" i="23"/>
  <c r="I31" i="23"/>
  <c r="J29" i="23"/>
  <c r="L25" i="23"/>
  <c r="M25" i="23"/>
  <c r="N23" i="23"/>
  <c r="O21" i="23"/>
  <c r="P21" i="23"/>
  <c r="P33" i="23"/>
  <c r="Q31" i="23"/>
  <c r="R31" i="23"/>
  <c r="S29" i="23"/>
  <c r="T25" i="23"/>
  <c r="U25" i="23"/>
  <c r="V23" i="23"/>
  <c r="W21" i="23"/>
  <c r="X21" i="23"/>
  <c r="X33" i="23"/>
  <c r="Y31" i="23"/>
  <c r="D31" i="23"/>
  <c r="E31" i="23"/>
  <c r="F29" i="23"/>
  <c r="G25" i="23"/>
  <c r="H25" i="23"/>
  <c r="I23" i="23"/>
  <c r="J21" i="23"/>
  <c r="L21" i="23"/>
  <c r="L33" i="23"/>
  <c r="M31" i="23"/>
  <c r="N31" i="23"/>
  <c r="O29" i="23"/>
  <c r="P25" i="23"/>
  <c r="Q25" i="23"/>
  <c r="R23" i="23"/>
  <c r="S21" i="23"/>
  <c r="T21" i="23"/>
  <c r="T33" i="23"/>
  <c r="U31" i="23"/>
  <c r="V31" i="23"/>
  <c r="W29" i="23"/>
  <c r="X25" i="23"/>
  <c r="Y25" i="23"/>
  <c r="D23" i="23"/>
  <c r="E33" i="23"/>
  <c r="G31" i="23"/>
  <c r="I25" i="23"/>
  <c r="L23" i="23"/>
  <c r="N21" i="23"/>
  <c r="O31" i="23"/>
  <c r="Q29" i="23"/>
  <c r="S25" i="23"/>
  <c r="U21" i="23"/>
  <c r="V33" i="23"/>
  <c r="X31" i="23"/>
  <c r="D25" i="23"/>
  <c r="F25" i="23"/>
  <c r="H21" i="23"/>
  <c r="I33" i="23"/>
  <c r="L31" i="23"/>
  <c r="N25" i="23"/>
  <c r="P23" i="23"/>
  <c r="R21" i="23"/>
  <c r="S31" i="23"/>
  <c r="U29" i="23"/>
  <c r="W25" i="23"/>
  <c r="Y21" i="23"/>
  <c r="D33" i="23"/>
  <c r="E21" i="23"/>
  <c r="F31" i="23"/>
  <c r="H29" i="23"/>
  <c r="J25" i="23"/>
  <c r="M21" i="23"/>
  <c r="E25" i="23"/>
  <c r="M29" i="23"/>
  <c r="Q21" i="23"/>
  <c r="T31" i="23"/>
  <c r="X23" i="23"/>
  <c r="W31" i="23"/>
  <c r="G23" i="23"/>
  <c r="N33" i="23"/>
  <c r="R25" i="23"/>
  <c r="V21" i="23"/>
  <c r="Y29" i="23"/>
  <c r="I21" i="23"/>
  <c r="O25" i="23"/>
  <c r="R33" i="23"/>
  <c r="V25" i="23"/>
  <c r="D21" i="23"/>
  <c r="J31" i="23"/>
  <c r="P31" i="23"/>
  <c r="T23" i="23"/>
  <c r="H13" i="18" l="1"/>
  <c r="D17" i="18"/>
  <c r="X11" i="18"/>
  <c r="H15" i="18"/>
  <c r="H17" i="18"/>
  <c r="P53" i="17"/>
  <c r="P7" i="17" s="1"/>
  <c r="E25" i="24" s="1"/>
  <c r="J17" i="18"/>
  <c r="D19" i="18"/>
  <c r="U11" i="18"/>
  <c r="X13" i="18"/>
  <c r="D13" i="18"/>
  <c r="H19" i="18"/>
  <c r="P13" i="18"/>
  <c r="R15" i="18"/>
  <c r="T15" i="18"/>
  <c r="M19" i="18"/>
  <c r="U53" i="17"/>
  <c r="U7" i="17" s="1"/>
  <c r="E32" i="24" s="1"/>
  <c r="K53" i="17"/>
  <c r="K7" i="17" s="1"/>
  <c r="E49" i="24" s="1"/>
  <c r="F11" i="18"/>
  <c r="U17" i="18"/>
  <c r="X17" i="18"/>
  <c r="N17" i="18"/>
  <c r="R11" i="18"/>
  <c r="W53" i="17"/>
  <c r="W7" i="17" s="1"/>
  <c r="E46" i="24" s="1"/>
  <c r="R53" i="17"/>
  <c r="R7" i="17" s="1"/>
  <c r="E34" i="24" s="1"/>
  <c r="J34" i="24" s="1"/>
  <c r="K34" i="24" s="1"/>
  <c r="U19" i="23"/>
  <c r="T53" i="17"/>
  <c r="D53" i="17"/>
  <c r="D7" i="17" s="1"/>
  <c r="E17" i="24" s="1"/>
  <c r="J17" i="24" s="1"/>
  <c r="K17" i="24" s="1"/>
  <c r="J19" i="24"/>
  <c r="K19" i="24" s="1"/>
  <c r="K21" i="24"/>
  <c r="K15" i="26"/>
  <c r="K48" i="24"/>
  <c r="K41" i="26"/>
  <c r="K44" i="24"/>
  <c r="K37" i="26"/>
  <c r="M15" i="18"/>
  <c r="O17" i="18"/>
  <c r="M11" i="18"/>
  <c r="M13" i="18"/>
  <c r="R13" i="18"/>
  <c r="O19" i="18"/>
  <c r="J15" i="18"/>
  <c r="J13" i="18"/>
  <c r="V19" i="18"/>
  <c r="E15" i="18"/>
  <c r="G11" i="18"/>
  <c r="I17" i="18"/>
  <c r="I19" i="18"/>
  <c r="J11" i="18"/>
  <c r="E19" i="18"/>
  <c r="V15" i="18"/>
  <c r="Q17" i="18"/>
  <c r="O11" i="18"/>
  <c r="G17" i="18"/>
  <c r="R17" i="18"/>
  <c r="Q15" i="18"/>
  <c r="S17" i="18"/>
  <c r="S13" i="18"/>
  <c r="S19" i="18"/>
  <c r="E17" i="18"/>
  <c r="W13" i="18"/>
  <c r="S15" i="18"/>
  <c r="U15" i="18"/>
  <c r="W11" i="18"/>
  <c r="I15" i="18"/>
  <c r="P11" i="18"/>
  <c r="P19" i="18"/>
  <c r="N13" i="18"/>
  <c r="U13" i="18"/>
  <c r="Q13" i="18"/>
  <c r="F15" i="18"/>
  <c r="D15" i="18"/>
  <c r="U19" i="18"/>
  <c r="K19" i="18"/>
  <c r="R19" i="18"/>
  <c r="F17" i="18"/>
  <c r="W17" i="18"/>
  <c r="W15" i="18"/>
  <c r="W19" i="18"/>
  <c r="Q11" i="18"/>
  <c r="F13" i="18"/>
  <c r="M17" i="18"/>
  <c r="J19" i="18"/>
  <c r="S11" i="18"/>
  <c r="N15" i="18"/>
  <c r="T17" i="18"/>
  <c r="T11" i="18"/>
  <c r="T13" i="18"/>
  <c r="G13" i="18"/>
  <c r="X19" i="18"/>
  <c r="O15" i="18"/>
  <c r="Q19" i="18"/>
  <c r="N19" i="18"/>
  <c r="P15" i="18"/>
  <c r="Q53" i="17"/>
  <c r="Q7" i="17" s="1"/>
  <c r="E42" i="24" s="1"/>
  <c r="V55" i="19"/>
  <c r="R55" i="19"/>
  <c r="N55" i="19"/>
  <c r="J55" i="19"/>
  <c r="F55" i="19"/>
  <c r="X53" i="19"/>
  <c r="T53" i="19"/>
  <c r="P53" i="19"/>
  <c r="L53" i="19"/>
  <c r="H53" i="19"/>
  <c r="D53" i="19"/>
  <c r="V51" i="19"/>
  <c r="R51" i="19"/>
  <c r="N51" i="19"/>
  <c r="J51" i="19"/>
  <c r="F51" i="19"/>
  <c r="X49" i="19"/>
  <c r="T49" i="19"/>
  <c r="P49" i="19"/>
  <c r="L49" i="19"/>
  <c r="H49" i="19"/>
  <c r="D49" i="19"/>
  <c r="V47" i="19"/>
  <c r="R47" i="19"/>
  <c r="N47" i="19"/>
  <c r="J47" i="19"/>
  <c r="F47" i="19"/>
  <c r="X45" i="19"/>
  <c r="T45" i="19"/>
  <c r="P45" i="19"/>
  <c r="L45" i="19"/>
  <c r="H45" i="19"/>
  <c r="D45" i="19"/>
  <c r="V43" i="19"/>
  <c r="R43" i="19"/>
  <c r="N43" i="19"/>
  <c r="Y55" i="19"/>
  <c r="U55" i="19"/>
  <c r="Q55" i="19"/>
  <c r="M55" i="19"/>
  <c r="I55" i="19"/>
  <c r="E55" i="19"/>
  <c r="W53" i="19"/>
  <c r="S53" i="19"/>
  <c r="O53" i="19"/>
  <c r="K53" i="19"/>
  <c r="G53" i="19"/>
  <c r="Y51" i="19"/>
  <c r="U51" i="19"/>
  <c r="Q51" i="19"/>
  <c r="M51" i="19"/>
  <c r="I51" i="19"/>
  <c r="E51" i="19"/>
  <c r="W49" i="19"/>
  <c r="S49" i="19"/>
  <c r="O49" i="19"/>
  <c r="K49" i="19"/>
  <c r="G49" i="19"/>
  <c r="Y47" i="19"/>
  <c r="U47" i="19"/>
  <c r="Q47" i="19"/>
  <c r="M47" i="19"/>
  <c r="I47" i="19"/>
  <c r="E47" i="19"/>
  <c r="W45" i="19"/>
  <c r="S45" i="19"/>
  <c r="O45" i="19"/>
  <c r="K45" i="19"/>
  <c r="G45" i="19"/>
  <c r="Y43" i="19"/>
  <c r="U43" i="19"/>
  <c r="Q43" i="19"/>
  <c r="M43" i="19"/>
  <c r="X55" i="19"/>
  <c r="T55" i="19"/>
  <c r="P55" i="19"/>
  <c r="L55" i="19"/>
  <c r="H55" i="19"/>
  <c r="D55" i="19"/>
  <c r="V53" i="19"/>
  <c r="R53" i="19"/>
  <c r="N53" i="19"/>
  <c r="J53" i="19"/>
  <c r="F53" i="19"/>
  <c r="X51" i="19"/>
  <c r="T51" i="19"/>
  <c r="P51" i="19"/>
  <c r="L51" i="19"/>
  <c r="H51" i="19"/>
  <c r="D51" i="19"/>
  <c r="V49" i="19"/>
  <c r="R49" i="19"/>
  <c r="N49" i="19"/>
  <c r="J49" i="19"/>
  <c r="F49" i="19"/>
  <c r="X47" i="19"/>
  <c r="T47" i="19"/>
  <c r="P47" i="19"/>
  <c r="L47" i="19"/>
  <c r="H47" i="19"/>
  <c r="D47" i="19"/>
  <c r="V45" i="19"/>
  <c r="R45" i="19"/>
  <c r="N45" i="19"/>
  <c r="J45" i="19"/>
  <c r="F45" i="19"/>
  <c r="X43" i="19"/>
  <c r="T43" i="19"/>
  <c r="P43" i="19"/>
  <c r="W55" i="19"/>
  <c r="S55" i="19"/>
  <c r="O55" i="19"/>
  <c r="K55" i="19"/>
  <c r="G55" i="19"/>
  <c r="Y53" i="19"/>
  <c r="U53" i="19"/>
  <c r="Q53" i="19"/>
  <c r="M53" i="19"/>
  <c r="I53" i="19"/>
  <c r="E53" i="19"/>
  <c r="W51" i="19"/>
  <c r="S51" i="19"/>
  <c r="O51" i="19"/>
  <c r="K51" i="19"/>
  <c r="G51" i="19"/>
  <c r="Y49" i="19"/>
  <c r="U49" i="19"/>
  <c r="Q49" i="19"/>
  <c r="M49" i="19"/>
  <c r="I49" i="19"/>
  <c r="E49" i="19"/>
  <c r="W47" i="19"/>
  <c r="S47" i="19"/>
  <c r="O47" i="19"/>
  <c r="K47" i="19"/>
  <c r="G47" i="19"/>
  <c r="Y45" i="19"/>
  <c r="U45" i="19"/>
  <c r="Q45" i="19"/>
  <c r="M45" i="19"/>
  <c r="I45" i="19"/>
  <c r="E45" i="19"/>
  <c r="W43" i="19"/>
  <c r="S43" i="19"/>
  <c r="O43" i="19"/>
  <c r="L43" i="19"/>
  <c r="H43" i="19"/>
  <c r="D43" i="19"/>
  <c r="H41" i="19"/>
  <c r="L41" i="19"/>
  <c r="P41" i="19"/>
  <c r="T41" i="19"/>
  <c r="X41" i="19"/>
  <c r="K43" i="19"/>
  <c r="G43" i="19"/>
  <c r="E41" i="19"/>
  <c r="I41" i="19"/>
  <c r="M41" i="19"/>
  <c r="Q41" i="19"/>
  <c r="U41" i="19"/>
  <c r="Y41" i="19"/>
  <c r="J43" i="19"/>
  <c r="F43" i="19"/>
  <c r="F41" i="19"/>
  <c r="J41" i="19"/>
  <c r="N41" i="19"/>
  <c r="R41" i="19"/>
  <c r="V41" i="19"/>
  <c r="D41" i="19"/>
  <c r="I43" i="19"/>
  <c r="E43" i="19"/>
  <c r="G41" i="19"/>
  <c r="K41" i="19"/>
  <c r="O41" i="19"/>
  <c r="S41" i="19"/>
  <c r="W41" i="19"/>
  <c r="L22" i="18"/>
  <c r="L35" i="18" s="1"/>
  <c r="L51" i="18" s="1"/>
  <c r="L6" i="18" s="1"/>
  <c r="G36" i="24" s="1"/>
  <c r="T19" i="18"/>
  <c r="K9" i="18"/>
  <c r="K11" i="18"/>
  <c r="H53" i="17"/>
  <c r="H7" i="17" s="1"/>
  <c r="E35" i="24" s="1"/>
  <c r="H19" i="23"/>
  <c r="L19" i="23"/>
  <c r="F19" i="23"/>
  <c r="J25" i="26"/>
  <c r="K25" i="26" s="1"/>
  <c r="J19" i="26"/>
  <c r="K19" i="26" s="1"/>
  <c r="J8" i="26"/>
  <c r="K8" i="26" s="1"/>
  <c r="J14" i="26"/>
  <c r="K14" i="26" s="1"/>
  <c r="J24" i="26"/>
  <c r="K24" i="26" s="1"/>
  <c r="J39" i="26"/>
  <c r="K39" i="26" s="1"/>
  <c r="J22" i="26"/>
  <c r="K22" i="26" s="1"/>
  <c r="J40" i="26"/>
  <c r="K40" i="26" s="1"/>
  <c r="J19" i="23"/>
  <c r="S19" i="23"/>
  <c r="E19" i="23"/>
  <c r="Q19" i="23"/>
  <c r="W19" i="23"/>
  <c r="R19" i="23"/>
  <c r="V19" i="23"/>
  <c r="P19" i="23"/>
  <c r="G19" i="23"/>
  <c r="I19" i="23"/>
  <c r="M53" i="17"/>
  <c r="M7" i="17" s="1"/>
  <c r="E11" i="24" s="1"/>
  <c r="Y19" i="23"/>
  <c r="T19" i="23"/>
  <c r="X19" i="23"/>
  <c r="D19" i="23"/>
  <c r="O19" i="23"/>
  <c r="M19" i="23"/>
  <c r="N19" i="23"/>
  <c r="N53" i="17"/>
  <c r="N7" i="17" s="1"/>
  <c r="E9" i="24" s="1"/>
  <c r="J53" i="17"/>
  <c r="J7" i="17" s="1"/>
  <c r="E26" i="24" s="1"/>
  <c r="G53" i="17"/>
  <c r="G7" i="17" s="1"/>
  <c r="E28" i="24" s="1"/>
  <c r="C7" i="19"/>
  <c r="C8" i="20" s="1"/>
  <c r="E11" i="18"/>
  <c r="G19" i="18"/>
  <c r="K17" i="18"/>
  <c r="O13" i="18"/>
  <c r="H11" i="18"/>
  <c r="I11" i="18"/>
  <c r="K13" i="18"/>
  <c r="V13" i="18"/>
  <c r="X15" i="18"/>
  <c r="E13" i="18"/>
  <c r="D9" i="18"/>
  <c r="D20" i="18" s="1"/>
  <c r="K15" i="18"/>
  <c r="G15" i="18"/>
  <c r="N11" i="18"/>
  <c r="V11" i="18"/>
  <c r="F19" i="18"/>
  <c r="I13" i="18"/>
  <c r="V17" i="18"/>
  <c r="P17" i="18"/>
  <c r="O53" i="17"/>
  <c r="O7" i="17" s="1"/>
  <c r="E31" i="24" s="1"/>
  <c r="V34" i="23"/>
  <c r="Y34" i="23"/>
  <c r="J34" i="23"/>
  <c r="J50" i="23" s="1"/>
  <c r="J7" i="23" s="1"/>
  <c r="F33" i="24" s="1"/>
  <c r="J33" i="24" s="1"/>
  <c r="K33" i="24" s="1"/>
  <c r="P50" i="18"/>
  <c r="I50" i="18"/>
  <c r="J50" i="18"/>
  <c r="K50" i="18"/>
  <c r="S50" i="18"/>
  <c r="N50" i="18"/>
  <c r="G50" i="18"/>
  <c r="D34" i="23"/>
  <c r="D50" i="23" s="1"/>
  <c r="D7" i="23" s="1"/>
  <c r="F20" i="24" s="1"/>
  <c r="W50" i="18"/>
  <c r="O50" i="18"/>
  <c r="F50" i="18"/>
  <c r="T50" i="18"/>
  <c r="R50" i="18"/>
  <c r="U50" i="18"/>
  <c r="M50" i="18"/>
  <c r="C32" i="20"/>
  <c r="V50" i="18"/>
  <c r="X50" i="18"/>
  <c r="D50" i="18"/>
  <c r="Q50" i="18"/>
  <c r="H50" i="18"/>
  <c r="E50" i="18"/>
  <c r="R34" i="23"/>
  <c r="I34" i="23"/>
  <c r="I50" i="23" s="1"/>
  <c r="I7" i="23" s="1"/>
  <c r="F42" i="24" s="1"/>
  <c r="M34" i="23"/>
  <c r="E34" i="23"/>
  <c r="E50" i="23" s="1"/>
  <c r="E7" i="23" s="1"/>
  <c r="U34" i="23"/>
  <c r="N34" i="23"/>
  <c r="N50" i="23" s="1"/>
  <c r="N7" i="23" s="1"/>
  <c r="F11" i="24" s="1"/>
  <c r="T34" i="23"/>
  <c r="W34" i="23"/>
  <c r="P34" i="23"/>
  <c r="E28" i="18"/>
  <c r="F28" i="18"/>
  <c r="G28" i="18"/>
  <c r="H28" i="18"/>
  <c r="I28" i="18"/>
  <c r="J28" i="18"/>
  <c r="K28" i="18"/>
  <c r="E22" i="18"/>
  <c r="E32" i="18"/>
  <c r="F26" i="18"/>
  <c r="G22" i="18"/>
  <c r="G32" i="18"/>
  <c r="H26" i="18"/>
  <c r="I22" i="18"/>
  <c r="I32" i="18"/>
  <c r="J26" i="18"/>
  <c r="K22" i="18"/>
  <c r="K32" i="18"/>
  <c r="M26" i="18"/>
  <c r="M34" i="18"/>
  <c r="N26" i="18"/>
  <c r="N34" i="18"/>
  <c r="O26" i="18"/>
  <c r="O34" i="18"/>
  <c r="P26" i="18"/>
  <c r="P34" i="18"/>
  <c r="Q26" i="18"/>
  <c r="Q34" i="18"/>
  <c r="R26" i="18"/>
  <c r="R34" i="18"/>
  <c r="S26" i="18"/>
  <c r="S34" i="18"/>
  <c r="T26" i="18"/>
  <c r="T34" i="18"/>
  <c r="U26" i="18"/>
  <c r="U34" i="18"/>
  <c r="V26" i="18"/>
  <c r="V34" i="18"/>
  <c r="W26" i="18"/>
  <c r="W34" i="18"/>
  <c r="X26" i="18"/>
  <c r="X34" i="18"/>
  <c r="D26" i="18"/>
  <c r="D34" i="18"/>
  <c r="E24" i="18"/>
  <c r="E34" i="18"/>
  <c r="F30" i="18"/>
  <c r="G24" i="18"/>
  <c r="G34" i="18"/>
  <c r="H30" i="18"/>
  <c r="I24" i="18"/>
  <c r="I34" i="18"/>
  <c r="J30" i="18"/>
  <c r="K24" i="18"/>
  <c r="K34" i="18"/>
  <c r="M28" i="18"/>
  <c r="N28" i="18"/>
  <c r="O28" i="18"/>
  <c r="P28" i="18"/>
  <c r="Q28" i="18"/>
  <c r="R28" i="18"/>
  <c r="S28" i="18"/>
  <c r="T28" i="18"/>
  <c r="U28" i="18"/>
  <c r="V28" i="18"/>
  <c r="W28" i="18"/>
  <c r="X28" i="18"/>
  <c r="D28" i="18"/>
  <c r="C22" i="19"/>
  <c r="F24" i="18"/>
  <c r="G30" i="18"/>
  <c r="H34" i="18"/>
  <c r="J24" i="18"/>
  <c r="K30" i="18"/>
  <c r="M32" i="18"/>
  <c r="N32" i="18"/>
  <c r="O32" i="18"/>
  <c r="P32" i="18"/>
  <c r="Q32" i="18"/>
  <c r="R32" i="18"/>
  <c r="S32" i="18"/>
  <c r="T32" i="18"/>
  <c r="U32" i="18"/>
  <c r="V32" i="18"/>
  <c r="W32" i="18"/>
  <c r="X32" i="18"/>
  <c r="D32" i="18"/>
  <c r="F32" i="18"/>
  <c r="H24" i="18"/>
  <c r="J22" i="18"/>
  <c r="M22" i="18"/>
  <c r="N24" i="18"/>
  <c r="O30" i="18"/>
  <c r="Q22" i="18"/>
  <c r="R24" i="18"/>
  <c r="S30" i="18"/>
  <c r="U22" i="18"/>
  <c r="V24" i="18"/>
  <c r="W30" i="18"/>
  <c r="D22" i="18"/>
  <c r="E30" i="18"/>
  <c r="G26" i="18"/>
  <c r="I26" i="18"/>
  <c r="J34" i="18"/>
  <c r="M30" i="18"/>
  <c r="O22" i="18"/>
  <c r="P24" i="18"/>
  <c r="Q30" i="18"/>
  <c r="S22" i="18"/>
  <c r="T24" i="18"/>
  <c r="U30" i="18"/>
  <c r="W22" i="18"/>
  <c r="X24" i="18"/>
  <c r="D30" i="18"/>
  <c r="F22" i="18"/>
  <c r="I30" i="18"/>
  <c r="N22" i="18"/>
  <c r="P30" i="18"/>
  <c r="S24" i="18"/>
  <c r="V22" i="18"/>
  <c r="X30" i="18"/>
  <c r="F34" i="18"/>
  <c r="J32" i="18"/>
  <c r="N30" i="18"/>
  <c r="Q24" i="18"/>
  <c r="T22" i="18"/>
  <c r="V30" i="18"/>
  <c r="D24" i="18"/>
  <c r="H22" i="18"/>
  <c r="K26" i="18"/>
  <c r="O24" i="18"/>
  <c r="R22" i="18"/>
  <c r="T30" i="18"/>
  <c r="W24" i="18"/>
  <c r="P22" i="18"/>
  <c r="E26" i="18"/>
  <c r="R30" i="18"/>
  <c r="H32" i="18"/>
  <c r="U24" i="18"/>
  <c r="M24" i="18"/>
  <c r="X22" i="18"/>
  <c r="Q34" i="23"/>
  <c r="S34" i="23"/>
  <c r="L34" i="23"/>
  <c r="O34" i="23"/>
  <c r="G34" i="23"/>
  <c r="F34" i="23"/>
  <c r="H34" i="23"/>
  <c r="X34" i="23"/>
  <c r="X50" i="23" s="1"/>
  <c r="X7" i="23" s="1"/>
  <c r="F46" i="24" s="1"/>
  <c r="L50" i="23" l="1"/>
  <c r="L7" i="23" s="1"/>
  <c r="F36" i="24" s="1"/>
  <c r="U50" i="23"/>
  <c r="U7" i="23" s="1"/>
  <c r="F45" i="24" s="1"/>
  <c r="Q20" i="18"/>
  <c r="W50" i="23"/>
  <c r="W7" i="23" s="1"/>
  <c r="F27" i="24" s="1"/>
  <c r="H20" i="18"/>
  <c r="H50" i="23"/>
  <c r="H7" i="23" s="1"/>
  <c r="R50" i="23"/>
  <c r="R7" i="23" s="1"/>
  <c r="F6" i="24" s="1"/>
  <c r="S50" i="23"/>
  <c r="S7" i="23" s="1"/>
  <c r="F22" i="24" s="1"/>
  <c r="N20" i="18"/>
  <c r="W20" i="18"/>
  <c r="S20" i="18"/>
  <c r="X20" i="18"/>
  <c r="T20" i="18"/>
  <c r="F20" i="18"/>
  <c r="U20" i="18"/>
  <c r="M20" i="18"/>
  <c r="J20" i="18"/>
  <c r="R20" i="18"/>
  <c r="T7" i="17"/>
  <c r="E39" i="24"/>
  <c r="J39" i="24" s="1"/>
  <c r="K39" i="24" s="1"/>
  <c r="Q50" i="23"/>
  <c r="Q7" i="23" s="1"/>
  <c r="F18" i="24" s="1"/>
  <c r="O20" i="18"/>
  <c r="P20" i="18"/>
  <c r="M56" i="19"/>
  <c r="V21" i="19"/>
  <c r="R21" i="19"/>
  <c r="N21" i="19"/>
  <c r="J21" i="19"/>
  <c r="F21" i="19"/>
  <c r="X19" i="19"/>
  <c r="T19" i="19"/>
  <c r="P19" i="19"/>
  <c r="L19" i="19"/>
  <c r="H19" i="19"/>
  <c r="D19" i="19"/>
  <c r="V17" i="19"/>
  <c r="R17" i="19"/>
  <c r="N17" i="19"/>
  <c r="J17" i="19"/>
  <c r="F17" i="19"/>
  <c r="X15" i="19"/>
  <c r="T15" i="19"/>
  <c r="P15" i="19"/>
  <c r="L15" i="19"/>
  <c r="H15" i="19"/>
  <c r="D15" i="19"/>
  <c r="V13" i="19"/>
  <c r="R13" i="19"/>
  <c r="N13" i="19"/>
  <c r="J13" i="19"/>
  <c r="F13" i="19"/>
  <c r="X11" i="19"/>
  <c r="T11" i="19"/>
  <c r="P11" i="19"/>
  <c r="L11" i="19"/>
  <c r="H11" i="19"/>
  <c r="D11" i="19"/>
  <c r="H9" i="19"/>
  <c r="L9" i="19"/>
  <c r="P9" i="19"/>
  <c r="T9" i="19"/>
  <c r="X9" i="19"/>
  <c r="Y21" i="19"/>
  <c r="U21" i="19"/>
  <c r="Q21" i="19"/>
  <c r="M21" i="19"/>
  <c r="I21" i="19"/>
  <c r="E21" i="19"/>
  <c r="W19" i="19"/>
  <c r="S19" i="19"/>
  <c r="O19" i="19"/>
  <c r="K19" i="19"/>
  <c r="G19" i="19"/>
  <c r="Y17" i="19"/>
  <c r="U17" i="19"/>
  <c r="Q17" i="19"/>
  <c r="M17" i="19"/>
  <c r="I17" i="19"/>
  <c r="E17" i="19"/>
  <c r="W15" i="19"/>
  <c r="S15" i="19"/>
  <c r="O15" i="19"/>
  <c r="K15" i="19"/>
  <c r="G15" i="19"/>
  <c r="Y13" i="19"/>
  <c r="U13" i="19"/>
  <c r="Q13" i="19"/>
  <c r="M13" i="19"/>
  <c r="I13" i="19"/>
  <c r="E13" i="19"/>
  <c r="W11" i="19"/>
  <c r="S11" i="19"/>
  <c r="O11" i="19"/>
  <c r="K11" i="19"/>
  <c r="G11" i="19"/>
  <c r="E9" i="19"/>
  <c r="I9" i="19"/>
  <c r="M9" i="19"/>
  <c r="X21" i="19"/>
  <c r="T21" i="19"/>
  <c r="P21" i="19"/>
  <c r="L21" i="19"/>
  <c r="H21" i="19"/>
  <c r="D21" i="19"/>
  <c r="V19" i="19"/>
  <c r="R19" i="19"/>
  <c r="N19" i="19"/>
  <c r="J19" i="19"/>
  <c r="F19" i="19"/>
  <c r="X17" i="19"/>
  <c r="T17" i="19"/>
  <c r="P17" i="19"/>
  <c r="L17" i="19"/>
  <c r="H17" i="19"/>
  <c r="D17" i="19"/>
  <c r="V15" i="19"/>
  <c r="R15" i="19"/>
  <c r="N15" i="19"/>
  <c r="J15" i="19"/>
  <c r="F15" i="19"/>
  <c r="X13" i="19"/>
  <c r="T13" i="19"/>
  <c r="P13" i="19"/>
  <c r="L13" i="19"/>
  <c r="H13" i="19"/>
  <c r="D13" i="19"/>
  <c r="V11" i="19"/>
  <c r="R11" i="19"/>
  <c r="N11" i="19"/>
  <c r="J11" i="19"/>
  <c r="F11" i="19"/>
  <c r="F9" i="19"/>
  <c r="W21" i="19"/>
  <c r="S21" i="19"/>
  <c r="O21" i="19"/>
  <c r="K21" i="19"/>
  <c r="G21" i="19"/>
  <c r="Y19" i="19"/>
  <c r="U19" i="19"/>
  <c r="Q19" i="19"/>
  <c r="M19" i="19"/>
  <c r="I19" i="19"/>
  <c r="E19" i="19"/>
  <c r="W17" i="19"/>
  <c r="S17" i="19"/>
  <c r="O17" i="19"/>
  <c r="K17" i="19"/>
  <c r="G17" i="19"/>
  <c r="Y15" i="19"/>
  <c r="U15" i="19"/>
  <c r="Q15" i="19"/>
  <c r="M15" i="19"/>
  <c r="I15" i="19"/>
  <c r="E15" i="19"/>
  <c r="W13" i="19"/>
  <c r="S13" i="19"/>
  <c r="O13" i="19"/>
  <c r="K13" i="19"/>
  <c r="G13" i="19"/>
  <c r="Y11" i="19"/>
  <c r="U11" i="19"/>
  <c r="Q11" i="19"/>
  <c r="M11" i="19"/>
  <c r="J9" i="19"/>
  <c r="Q9" i="19"/>
  <c r="V9" i="19"/>
  <c r="O9" i="19"/>
  <c r="U9" i="19"/>
  <c r="I11" i="19"/>
  <c r="K9" i="19"/>
  <c r="R9" i="19"/>
  <c r="W9" i="19"/>
  <c r="G9" i="19"/>
  <c r="D9" i="19"/>
  <c r="E11" i="19"/>
  <c r="N9" i="19"/>
  <c r="S9" i="19"/>
  <c r="Y9" i="19"/>
  <c r="G56" i="19"/>
  <c r="F30" i="19"/>
  <c r="F26" i="19"/>
  <c r="X38" i="19"/>
  <c r="T38" i="19"/>
  <c r="P38" i="19"/>
  <c r="L38" i="19"/>
  <c r="H38" i="19"/>
  <c r="D38" i="19"/>
  <c r="V36" i="19"/>
  <c r="R36" i="19"/>
  <c r="N36" i="19"/>
  <c r="J36" i="19"/>
  <c r="F36" i="19"/>
  <c r="X34" i="19"/>
  <c r="T34" i="19"/>
  <c r="P34" i="19"/>
  <c r="L34" i="19"/>
  <c r="H34" i="19"/>
  <c r="D34" i="19"/>
  <c r="V32" i="19"/>
  <c r="R32" i="19"/>
  <c r="N32" i="19"/>
  <c r="J32" i="19"/>
  <c r="F32" i="19"/>
  <c r="X30" i="19"/>
  <c r="T30" i="19"/>
  <c r="P30" i="19"/>
  <c r="L30" i="19"/>
  <c r="H30" i="19"/>
  <c r="Y28" i="19"/>
  <c r="U28" i="19"/>
  <c r="Q28" i="19"/>
  <c r="M28" i="19"/>
  <c r="I28" i="19"/>
  <c r="E28" i="19"/>
  <c r="W26" i="19"/>
  <c r="S26" i="19"/>
  <c r="O26" i="19"/>
  <c r="K26" i="19"/>
  <c r="G26" i="19"/>
  <c r="F24" i="19"/>
  <c r="J24" i="19"/>
  <c r="N24" i="19"/>
  <c r="R24" i="19"/>
  <c r="V24" i="19"/>
  <c r="D24" i="19"/>
  <c r="W38" i="19"/>
  <c r="S38" i="19"/>
  <c r="O38" i="19"/>
  <c r="K38" i="19"/>
  <c r="G38" i="19"/>
  <c r="Y36" i="19"/>
  <c r="U36" i="19"/>
  <c r="Q36" i="19"/>
  <c r="M36" i="19"/>
  <c r="I36" i="19"/>
  <c r="E36" i="19"/>
  <c r="W34" i="19"/>
  <c r="S34" i="19"/>
  <c r="O34" i="19"/>
  <c r="K34" i="19"/>
  <c r="G34" i="19"/>
  <c r="Y32" i="19"/>
  <c r="U32" i="19"/>
  <c r="Q32" i="19"/>
  <c r="M32" i="19"/>
  <c r="I32" i="19"/>
  <c r="E32" i="19"/>
  <c r="W30" i="19"/>
  <c r="S30" i="19"/>
  <c r="O30" i="19"/>
  <c r="K30" i="19"/>
  <c r="G30" i="19"/>
  <c r="X28" i="19"/>
  <c r="T28" i="19"/>
  <c r="P28" i="19"/>
  <c r="L28" i="19"/>
  <c r="H28" i="19"/>
  <c r="D28" i="19"/>
  <c r="V26" i="19"/>
  <c r="R26" i="19"/>
  <c r="N26" i="19"/>
  <c r="J26" i="19"/>
  <c r="E26" i="19"/>
  <c r="G24" i="19"/>
  <c r="K24" i="19"/>
  <c r="O24" i="19"/>
  <c r="S24" i="19"/>
  <c r="W24" i="19"/>
  <c r="V38" i="19"/>
  <c r="R38" i="19"/>
  <c r="N38" i="19"/>
  <c r="J38" i="19"/>
  <c r="F38" i="19"/>
  <c r="X36" i="19"/>
  <c r="T36" i="19"/>
  <c r="P36" i="19"/>
  <c r="L36" i="19"/>
  <c r="H36" i="19"/>
  <c r="D36" i="19"/>
  <c r="V34" i="19"/>
  <c r="R34" i="19"/>
  <c r="N34" i="19"/>
  <c r="J34" i="19"/>
  <c r="F34" i="19"/>
  <c r="X32" i="19"/>
  <c r="T32" i="19"/>
  <c r="P32" i="19"/>
  <c r="L32" i="19"/>
  <c r="H32" i="19"/>
  <c r="D32" i="19"/>
  <c r="V30" i="19"/>
  <c r="R30" i="19"/>
  <c r="N30" i="19"/>
  <c r="J30" i="19"/>
  <c r="E30" i="19"/>
  <c r="W28" i="19"/>
  <c r="S28" i="19"/>
  <c r="O28" i="19"/>
  <c r="K28" i="19"/>
  <c r="G28" i="19"/>
  <c r="Y26" i="19"/>
  <c r="U26" i="19"/>
  <c r="Q26" i="19"/>
  <c r="M26" i="19"/>
  <c r="I26" i="19"/>
  <c r="D26" i="19"/>
  <c r="H24" i="19"/>
  <c r="L24" i="19"/>
  <c r="P24" i="19"/>
  <c r="T24" i="19"/>
  <c r="X24" i="19"/>
  <c r="Y38" i="19"/>
  <c r="U38" i="19"/>
  <c r="Q38" i="19"/>
  <c r="M38" i="19"/>
  <c r="I38" i="19"/>
  <c r="E38" i="19"/>
  <c r="W36" i="19"/>
  <c r="S36" i="19"/>
  <c r="O36" i="19"/>
  <c r="K36" i="19"/>
  <c r="G36" i="19"/>
  <c r="Y34" i="19"/>
  <c r="U34" i="19"/>
  <c r="Q34" i="19"/>
  <c r="M34" i="19"/>
  <c r="I34" i="19"/>
  <c r="E34" i="19"/>
  <c r="W32" i="19"/>
  <c r="S32" i="19"/>
  <c r="O32" i="19"/>
  <c r="K32" i="19"/>
  <c r="G32" i="19"/>
  <c r="Y30" i="19"/>
  <c r="U30" i="19"/>
  <c r="Q30" i="19"/>
  <c r="M30" i="19"/>
  <c r="I30" i="19"/>
  <c r="D30" i="19"/>
  <c r="V28" i="19"/>
  <c r="R28" i="19"/>
  <c r="N28" i="19"/>
  <c r="J28" i="19"/>
  <c r="F28" i="19"/>
  <c r="X26" i="19"/>
  <c r="T26" i="19"/>
  <c r="P26" i="19"/>
  <c r="L26" i="19"/>
  <c r="H26" i="19"/>
  <c r="E24" i="19"/>
  <c r="I24" i="19"/>
  <c r="M24" i="19"/>
  <c r="Q24" i="19"/>
  <c r="U24" i="19"/>
  <c r="Y24" i="19"/>
  <c r="U44" i="20"/>
  <c r="Q44" i="20"/>
  <c r="M44" i="20"/>
  <c r="I44" i="20"/>
  <c r="E44" i="20"/>
  <c r="V42" i="20"/>
  <c r="R42" i="20"/>
  <c r="N42" i="20"/>
  <c r="J42" i="20"/>
  <c r="F42" i="20"/>
  <c r="W40" i="20"/>
  <c r="S40" i="20"/>
  <c r="O40" i="20"/>
  <c r="K40" i="20"/>
  <c r="G40" i="20"/>
  <c r="X38" i="20"/>
  <c r="T38" i="20"/>
  <c r="P38" i="20"/>
  <c r="L38" i="20"/>
  <c r="H38" i="20"/>
  <c r="D38" i="20"/>
  <c r="U36" i="20"/>
  <c r="Q36" i="20"/>
  <c r="M36" i="20"/>
  <c r="I36" i="20"/>
  <c r="E36" i="20"/>
  <c r="G34" i="20"/>
  <c r="K34" i="20"/>
  <c r="O34" i="20"/>
  <c r="S34" i="20"/>
  <c r="W34" i="20"/>
  <c r="X44" i="20"/>
  <c r="T44" i="20"/>
  <c r="P44" i="20"/>
  <c r="L44" i="20"/>
  <c r="H44" i="20"/>
  <c r="D44" i="20"/>
  <c r="U42" i="20"/>
  <c r="Q42" i="20"/>
  <c r="M42" i="20"/>
  <c r="I42" i="20"/>
  <c r="E42" i="20"/>
  <c r="V40" i="20"/>
  <c r="R40" i="20"/>
  <c r="N40" i="20"/>
  <c r="J40" i="20"/>
  <c r="F40" i="20"/>
  <c r="W38" i="20"/>
  <c r="S38" i="20"/>
  <c r="O38" i="20"/>
  <c r="K38" i="20"/>
  <c r="G38" i="20"/>
  <c r="X36" i="20"/>
  <c r="T36" i="20"/>
  <c r="P36" i="20"/>
  <c r="L36" i="20"/>
  <c r="H36" i="20"/>
  <c r="D36" i="20"/>
  <c r="H34" i="20"/>
  <c r="L34" i="20"/>
  <c r="P34" i="20"/>
  <c r="T34" i="20"/>
  <c r="X34" i="20"/>
  <c r="W44" i="20"/>
  <c r="S44" i="20"/>
  <c r="O44" i="20"/>
  <c r="K44" i="20"/>
  <c r="G44" i="20"/>
  <c r="X42" i="20"/>
  <c r="T42" i="20"/>
  <c r="P42" i="20"/>
  <c r="L42" i="20"/>
  <c r="H42" i="20"/>
  <c r="D42" i="20"/>
  <c r="U40" i="20"/>
  <c r="Q40" i="20"/>
  <c r="M40" i="20"/>
  <c r="I40" i="20"/>
  <c r="E40" i="20"/>
  <c r="V38" i="20"/>
  <c r="R38" i="20"/>
  <c r="N38" i="20"/>
  <c r="J38" i="20"/>
  <c r="F38" i="20"/>
  <c r="W36" i="20"/>
  <c r="S36" i="20"/>
  <c r="O36" i="20"/>
  <c r="K36" i="20"/>
  <c r="G36" i="20"/>
  <c r="E34" i="20"/>
  <c r="I34" i="20"/>
  <c r="M34" i="20"/>
  <c r="Q34" i="20"/>
  <c r="U34" i="20"/>
  <c r="D34" i="20"/>
  <c r="V44" i="20"/>
  <c r="R44" i="20"/>
  <c r="N44" i="20"/>
  <c r="J44" i="20"/>
  <c r="F44" i="20"/>
  <c r="W42" i="20"/>
  <c r="S42" i="20"/>
  <c r="O42" i="20"/>
  <c r="K42" i="20"/>
  <c r="G42" i="20"/>
  <c r="X40" i="20"/>
  <c r="T40" i="20"/>
  <c r="P40" i="20"/>
  <c r="L40" i="20"/>
  <c r="H40" i="20"/>
  <c r="D40" i="20"/>
  <c r="U38" i="20"/>
  <c r="Q38" i="20"/>
  <c r="M38" i="20"/>
  <c r="I38" i="20"/>
  <c r="E38" i="20"/>
  <c r="V36" i="20"/>
  <c r="R36" i="20"/>
  <c r="N36" i="20"/>
  <c r="J36" i="20"/>
  <c r="F36" i="20"/>
  <c r="F34" i="20"/>
  <c r="J34" i="20"/>
  <c r="N34" i="20"/>
  <c r="R34" i="20"/>
  <c r="V34" i="20"/>
  <c r="F50" i="23"/>
  <c r="F7" i="23" s="1"/>
  <c r="F28" i="24" s="1"/>
  <c r="S56" i="19"/>
  <c r="M50" i="23"/>
  <c r="M7" i="23" s="1"/>
  <c r="F9" i="24" s="1"/>
  <c r="O50" i="23"/>
  <c r="O7" i="23" s="1"/>
  <c r="F31" i="24" s="1"/>
  <c r="G50" i="23"/>
  <c r="G7" i="23" s="1"/>
  <c r="F35" i="24" s="1"/>
  <c r="T50" i="23"/>
  <c r="T7" i="23" s="1"/>
  <c r="F32" i="24" s="1"/>
  <c r="I20" i="18"/>
  <c r="P50" i="23"/>
  <c r="P7" i="23" s="1"/>
  <c r="F25" i="24" s="1"/>
  <c r="Y50" i="23"/>
  <c r="Y7" i="23" s="1"/>
  <c r="F47" i="24" s="1"/>
  <c r="G20" i="18"/>
  <c r="E20" i="18"/>
  <c r="V50" i="23"/>
  <c r="V7" i="23" s="1"/>
  <c r="F37" i="24" s="1"/>
  <c r="V20" i="18"/>
  <c r="K20" i="18"/>
  <c r="O56" i="19"/>
  <c r="T56" i="19"/>
  <c r="Y56" i="19"/>
  <c r="W56" i="19"/>
  <c r="U56" i="19"/>
  <c r="X56" i="19"/>
  <c r="R56" i="19"/>
  <c r="P56" i="19"/>
  <c r="Q56" i="19"/>
  <c r="N56" i="19"/>
  <c r="I56" i="19"/>
  <c r="J56" i="19"/>
  <c r="L56" i="19"/>
  <c r="V56" i="19"/>
  <c r="K56" i="19"/>
  <c r="H56" i="19"/>
  <c r="T35" i="18"/>
  <c r="T51" i="18" s="1"/>
  <c r="T6" i="18" s="1"/>
  <c r="G45" i="24" s="1"/>
  <c r="O35" i="18"/>
  <c r="Q35" i="18"/>
  <c r="J35" i="18"/>
  <c r="J51" i="18" s="1"/>
  <c r="J6" i="18" s="1"/>
  <c r="G49" i="24" s="1"/>
  <c r="I35" i="18"/>
  <c r="F56" i="19"/>
  <c r="D56" i="19"/>
  <c r="E56" i="19"/>
  <c r="R35" i="18"/>
  <c r="V35" i="18"/>
  <c r="W35" i="18"/>
  <c r="W51" i="18" s="1"/>
  <c r="W6" i="18" s="1"/>
  <c r="G46" i="24" s="1"/>
  <c r="D35" i="18"/>
  <c r="D51" i="18" s="1"/>
  <c r="D6" i="18" s="1"/>
  <c r="G26" i="24" s="1"/>
  <c r="E35" i="18"/>
  <c r="P35" i="18"/>
  <c r="F35" i="18"/>
  <c r="F51" i="18" s="1"/>
  <c r="F6" i="18" s="1"/>
  <c r="G28" i="24" s="1"/>
  <c r="M35" i="18"/>
  <c r="G35" i="18"/>
  <c r="X35" i="18"/>
  <c r="H35" i="18"/>
  <c r="H51" i="18" s="1"/>
  <c r="H6" i="18" s="1"/>
  <c r="G14" i="24" s="1"/>
  <c r="J14" i="24" s="1"/>
  <c r="K14" i="24" s="1"/>
  <c r="N35" i="18"/>
  <c r="N51" i="18" s="1"/>
  <c r="N6" i="18" s="1"/>
  <c r="G20" i="24" s="1"/>
  <c r="S35" i="18"/>
  <c r="U35" i="18"/>
  <c r="K35" i="18"/>
  <c r="Q51" i="18" l="1"/>
  <c r="Q6" i="18" s="1"/>
  <c r="G18" i="24" s="1"/>
  <c r="M51" i="18"/>
  <c r="M6" i="18" s="1"/>
  <c r="G11" i="24" s="1"/>
  <c r="O51" i="18"/>
  <c r="O6" i="18" s="1"/>
  <c r="R51" i="18"/>
  <c r="R6" i="18" s="1"/>
  <c r="G29" i="24" s="1"/>
  <c r="U51" i="18"/>
  <c r="U6" i="18" s="1"/>
  <c r="G27" i="24" s="1"/>
  <c r="P51" i="18"/>
  <c r="P6" i="18" s="1"/>
  <c r="G25" i="24" s="1"/>
  <c r="S51" i="18"/>
  <c r="S6" i="18" s="1"/>
  <c r="G32" i="24" s="1"/>
  <c r="X51" i="18"/>
  <c r="X6" i="18" s="1"/>
  <c r="G47" i="24" s="1"/>
  <c r="J18" i="24"/>
  <c r="K18" i="24" s="1"/>
  <c r="S22" i="19"/>
  <c r="I51" i="18"/>
  <c r="I6" i="18" s="1"/>
  <c r="G43" i="24" s="1"/>
  <c r="J43" i="24" s="1"/>
  <c r="K43" i="24" s="1"/>
  <c r="M39" i="19"/>
  <c r="M57" i="19" s="1"/>
  <c r="M6" i="19" s="1"/>
  <c r="H10" i="24" s="1"/>
  <c r="J10" i="24" s="1"/>
  <c r="K10" i="24" s="1"/>
  <c r="W18" i="20"/>
  <c r="S18" i="20"/>
  <c r="O18" i="20"/>
  <c r="K18" i="20"/>
  <c r="G18" i="20"/>
  <c r="X16" i="20"/>
  <c r="T16" i="20"/>
  <c r="P16" i="20"/>
  <c r="L16" i="20"/>
  <c r="H16" i="20"/>
  <c r="D16" i="20"/>
  <c r="U14" i="20"/>
  <c r="Q14" i="20"/>
  <c r="M14" i="20"/>
  <c r="I14" i="20"/>
  <c r="E14" i="20"/>
  <c r="V12" i="20"/>
  <c r="R12" i="20"/>
  <c r="N12" i="20"/>
  <c r="J12" i="20"/>
  <c r="F12" i="20"/>
  <c r="F10" i="20"/>
  <c r="J10" i="20"/>
  <c r="N10" i="20"/>
  <c r="R10" i="20"/>
  <c r="V10" i="20"/>
  <c r="V18" i="20"/>
  <c r="R18" i="20"/>
  <c r="N18" i="20"/>
  <c r="J18" i="20"/>
  <c r="F18" i="20"/>
  <c r="W16" i="20"/>
  <c r="S16" i="20"/>
  <c r="O16" i="20"/>
  <c r="K16" i="20"/>
  <c r="G16" i="20"/>
  <c r="X14" i="20"/>
  <c r="T14" i="20"/>
  <c r="P14" i="20"/>
  <c r="L14" i="20"/>
  <c r="H14" i="20"/>
  <c r="D14" i="20"/>
  <c r="U12" i="20"/>
  <c r="Q12" i="20"/>
  <c r="M12" i="20"/>
  <c r="I12" i="20"/>
  <c r="E12" i="20"/>
  <c r="G10" i="20"/>
  <c r="K10" i="20"/>
  <c r="O10" i="20"/>
  <c r="S10" i="20"/>
  <c r="W10" i="20"/>
  <c r="U18" i="20"/>
  <c r="Q18" i="20"/>
  <c r="M18" i="20"/>
  <c r="I18" i="20"/>
  <c r="E18" i="20"/>
  <c r="V16" i="20"/>
  <c r="R16" i="20"/>
  <c r="N16" i="20"/>
  <c r="J16" i="20"/>
  <c r="F16" i="20"/>
  <c r="W14" i="20"/>
  <c r="S14" i="20"/>
  <c r="O14" i="20"/>
  <c r="K14" i="20"/>
  <c r="G14" i="20"/>
  <c r="X12" i="20"/>
  <c r="T12" i="20"/>
  <c r="P12" i="20"/>
  <c r="L12" i="20"/>
  <c r="H12" i="20"/>
  <c r="D12" i="20"/>
  <c r="H10" i="20"/>
  <c r="L10" i="20"/>
  <c r="P10" i="20"/>
  <c r="T10" i="20"/>
  <c r="X10" i="20"/>
  <c r="X18" i="20"/>
  <c r="T18" i="20"/>
  <c r="P18" i="20"/>
  <c r="L18" i="20"/>
  <c r="H18" i="20"/>
  <c r="D18" i="20"/>
  <c r="U16" i="20"/>
  <c r="Q16" i="20"/>
  <c r="M16" i="20"/>
  <c r="I16" i="20"/>
  <c r="E16" i="20"/>
  <c r="V14" i="20"/>
  <c r="R14" i="20"/>
  <c r="N14" i="20"/>
  <c r="J14" i="20"/>
  <c r="F14" i="20"/>
  <c r="W12" i="20"/>
  <c r="S12" i="20"/>
  <c r="O12" i="20"/>
  <c r="K12" i="20"/>
  <c r="G12" i="20"/>
  <c r="E10" i="20"/>
  <c r="I10" i="20"/>
  <c r="M10" i="20"/>
  <c r="Q10" i="20"/>
  <c r="U10" i="20"/>
  <c r="D10" i="20"/>
  <c r="W31" i="20"/>
  <c r="V31" i="20"/>
  <c r="R31" i="20"/>
  <c r="N31" i="20"/>
  <c r="J31" i="20"/>
  <c r="F31" i="20"/>
  <c r="W29" i="20"/>
  <c r="S29" i="20"/>
  <c r="O29" i="20"/>
  <c r="K29" i="20"/>
  <c r="G29" i="20"/>
  <c r="X27" i="20"/>
  <c r="T27" i="20"/>
  <c r="P27" i="20"/>
  <c r="L27" i="20"/>
  <c r="H27" i="20"/>
  <c r="D27" i="20"/>
  <c r="U25" i="20"/>
  <c r="Q25" i="20"/>
  <c r="M25" i="20"/>
  <c r="I25" i="20"/>
  <c r="E25" i="20"/>
  <c r="V23" i="20"/>
  <c r="R23" i="20"/>
  <c r="N23" i="20"/>
  <c r="U31" i="20"/>
  <c r="Q31" i="20"/>
  <c r="M31" i="20"/>
  <c r="I31" i="20"/>
  <c r="E31" i="20"/>
  <c r="V29" i="20"/>
  <c r="R29" i="20"/>
  <c r="N29" i="20"/>
  <c r="J29" i="20"/>
  <c r="F29" i="20"/>
  <c r="W27" i="20"/>
  <c r="S27" i="20"/>
  <c r="O27" i="20"/>
  <c r="K27" i="20"/>
  <c r="G27" i="20"/>
  <c r="X25" i="20"/>
  <c r="T25" i="20"/>
  <c r="P25" i="20"/>
  <c r="L25" i="20"/>
  <c r="H25" i="20"/>
  <c r="D25" i="20"/>
  <c r="U23" i="20"/>
  <c r="Q23" i="20"/>
  <c r="M23" i="20"/>
  <c r="X31" i="20"/>
  <c r="T31" i="20"/>
  <c r="P31" i="20"/>
  <c r="L31" i="20"/>
  <c r="H31" i="20"/>
  <c r="D31" i="20"/>
  <c r="U29" i="20"/>
  <c r="Q29" i="20"/>
  <c r="M29" i="20"/>
  <c r="I29" i="20"/>
  <c r="S31" i="20"/>
  <c r="X29" i="20"/>
  <c r="H29" i="20"/>
  <c r="U27" i="20"/>
  <c r="M27" i="20"/>
  <c r="E27" i="20"/>
  <c r="R25" i="20"/>
  <c r="J25" i="20"/>
  <c r="W23" i="20"/>
  <c r="O23" i="20"/>
  <c r="I23" i="20"/>
  <c r="E23" i="20"/>
  <c r="G21" i="20"/>
  <c r="K21" i="20"/>
  <c r="O21" i="20"/>
  <c r="S21" i="20"/>
  <c r="W21" i="20"/>
  <c r="O31" i="20"/>
  <c r="T29" i="20"/>
  <c r="E29" i="20"/>
  <c r="R27" i="20"/>
  <c r="J27" i="20"/>
  <c r="W25" i="20"/>
  <c r="O25" i="20"/>
  <c r="G25" i="20"/>
  <c r="T23" i="20"/>
  <c r="L23" i="20"/>
  <c r="H23" i="20"/>
  <c r="D23" i="20"/>
  <c r="H21" i="20"/>
  <c r="L21" i="20"/>
  <c r="P21" i="20"/>
  <c r="T21" i="20"/>
  <c r="X21" i="20"/>
  <c r="K31" i="20"/>
  <c r="P29" i="20"/>
  <c r="D29" i="20"/>
  <c r="Q27" i="20"/>
  <c r="I27" i="20"/>
  <c r="V25" i="20"/>
  <c r="N25" i="20"/>
  <c r="F25" i="20"/>
  <c r="S23" i="20"/>
  <c r="K23" i="20"/>
  <c r="G23" i="20"/>
  <c r="E21" i="20"/>
  <c r="I21" i="20"/>
  <c r="M21" i="20"/>
  <c r="Q21" i="20"/>
  <c r="U21" i="20"/>
  <c r="D21" i="20"/>
  <c r="G31" i="20"/>
  <c r="L29" i="20"/>
  <c r="V27" i="20"/>
  <c r="N27" i="20"/>
  <c r="F27" i="20"/>
  <c r="S25" i="20"/>
  <c r="K25" i="20"/>
  <c r="X23" i="20"/>
  <c r="P23" i="20"/>
  <c r="J23" i="20"/>
  <c r="F23" i="20"/>
  <c r="F21" i="20"/>
  <c r="J21" i="20"/>
  <c r="N21" i="20"/>
  <c r="R21" i="20"/>
  <c r="V21" i="20"/>
  <c r="V51" i="18"/>
  <c r="V6" i="18" s="1"/>
  <c r="G50" i="24" s="1"/>
  <c r="G22" i="19"/>
  <c r="G57" i="19" s="1"/>
  <c r="G6" i="19" s="1"/>
  <c r="H30" i="24" s="1"/>
  <c r="S39" i="19"/>
  <c r="S57" i="19" s="1"/>
  <c r="S6" i="19" s="1"/>
  <c r="H50" i="24" s="1"/>
  <c r="G51" i="18"/>
  <c r="G6" i="18" s="1"/>
  <c r="G35" i="24" s="1"/>
  <c r="K51" i="18"/>
  <c r="K6" i="18" s="1"/>
  <c r="E51" i="18"/>
  <c r="E6" i="18" s="1"/>
  <c r="G30" i="24" s="1"/>
  <c r="X22" i="19"/>
  <c r="H22" i="19"/>
  <c r="E22" i="19"/>
  <c r="N22" i="19"/>
  <c r="I22" i="19"/>
  <c r="U22" i="19"/>
  <c r="R22" i="19"/>
  <c r="K22" i="19"/>
  <c r="L22" i="19"/>
  <c r="F22" i="19"/>
  <c r="J22" i="19"/>
  <c r="P22" i="19"/>
  <c r="V22" i="19"/>
  <c r="D22" i="19"/>
  <c r="Y22" i="19"/>
  <c r="T22" i="19"/>
  <c r="Q22" i="19"/>
  <c r="O22" i="19"/>
  <c r="W22" i="19"/>
  <c r="T39" i="19"/>
  <c r="U39" i="19"/>
  <c r="R39" i="19"/>
  <c r="W39" i="19"/>
  <c r="I39" i="19"/>
  <c r="L39" i="19"/>
  <c r="X39" i="19"/>
  <c r="K39" i="19"/>
  <c r="J39" i="19"/>
  <c r="H39" i="19"/>
  <c r="Q39" i="19"/>
  <c r="N39" i="19"/>
  <c r="P39" i="19"/>
  <c r="O39" i="19"/>
  <c r="Y39" i="19"/>
  <c r="V39" i="19"/>
  <c r="R45" i="20"/>
  <c r="L45" i="20"/>
  <c r="M45" i="20"/>
  <c r="V45" i="20"/>
  <c r="N45" i="20"/>
  <c r="J45" i="20"/>
  <c r="T45" i="20"/>
  <c r="D45" i="20"/>
  <c r="Q45" i="20"/>
  <c r="I45" i="20"/>
  <c r="F45" i="20"/>
  <c r="X45" i="20"/>
  <c r="H45" i="20"/>
  <c r="S45" i="20"/>
  <c r="K45" i="20"/>
  <c r="U45" i="20"/>
  <c r="E45" i="20"/>
  <c r="P45" i="20"/>
  <c r="W45" i="20"/>
  <c r="O45" i="20"/>
  <c r="G45" i="20"/>
  <c r="E39" i="19"/>
  <c r="D39" i="19"/>
  <c r="F39" i="19"/>
  <c r="D57" i="19" l="1"/>
  <c r="D6" i="19" s="1"/>
  <c r="H16" i="24" s="1"/>
  <c r="J16" i="24" s="1"/>
  <c r="K16" i="24" s="1"/>
  <c r="I57" i="19"/>
  <c r="I6" i="19" s="1"/>
  <c r="H42" i="24" s="1"/>
  <c r="J42" i="24" s="1"/>
  <c r="K42" i="24" s="1"/>
  <c r="Y57" i="19"/>
  <c r="Y6" i="19" s="1"/>
  <c r="H47" i="24" s="1"/>
  <c r="R57" i="19"/>
  <c r="R6" i="19" s="1"/>
  <c r="H29" i="24" s="1"/>
  <c r="J29" i="24" s="1"/>
  <c r="K29" i="24" s="1"/>
  <c r="J50" i="24"/>
  <c r="K50" i="24" s="1"/>
  <c r="H57" i="19"/>
  <c r="H6" i="19" s="1"/>
  <c r="H35" i="24" s="1"/>
  <c r="U57" i="19"/>
  <c r="U6" i="19" s="1"/>
  <c r="H45" i="24" s="1"/>
  <c r="J30" i="24"/>
  <c r="K30" i="24" s="1"/>
  <c r="W57" i="19"/>
  <c r="W6" i="19" s="1"/>
  <c r="H41" i="24" s="1"/>
  <c r="J41" i="24" s="1"/>
  <c r="K41" i="24" s="1"/>
  <c r="V57" i="19"/>
  <c r="V6" i="19" s="1"/>
  <c r="Q57" i="19"/>
  <c r="Q6" i="19" s="1"/>
  <c r="H25" i="24" s="1"/>
  <c r="X57" i="19"/>
  <c r="X6" i="19" s="1"/>
  <c r="H46" i="24" s="1"/>
  <c r="L57" i="19"/>
  <c r="L6" i="19" s="1"/>
  <c r="H7" i="24" s="1"/>
  <c r="J7" i="24" s="1"/>
  <c r="K7" i="24" s="1"/>
  <c r="E57" i="19"/>
  <c r="E6" i="19" s="1"/>
  <c r="H26" i="24" s="1"/>
  <c r="J26" i="24" s="1"/>
  <c r="K26" i="24" s="1"/>
  <c r="O57" i="19"/>
  <c r="O6" i="19" s="1"/>
  <c r="H37" i="24" s="1"/>
  <c r="P57" i="19"/>
  <c r="P6" i="19" s="1"/>
  <c r="H31" i="24" s="1"/>
  <c r="J57" i="19"/>
  <c r="J6" i="19" s="1"/>
  <c r="H13" i="24" s="1"/>
  <c r="J13" i="24" s="1"/>
  <c r="K13" i="24" s="1"/>
  <c r="H19" i="20"/>
  <c r="I19" i="20"/>
  <c r="K19" i="20"/>
  <c r="F19" i="20"/>
  <c r="N57" i="19"/>
  <c r="N6" i="19" s="1"/>
  <c r="H11" i="24" s="1"/>
  <c r="K57" i="19"/>
  <c r="K6" i="19" s="1"/>
  <c r="T57" i="19"/>
  <c r="T6" i="19" s="1"/>
  <c r="H6" i="24" s="1"/>
  <c r="J6" i="24" s="1"/>
  <c r="K6" i="24" s="1"/>
  <c r="L19" i="20"/>
  <c r="M19" i="20"/>
  <c r="N19" i="20"/>
  <c r="V19" i="20"/>
  <c r="Q19" i="20"/>
  <c r="P19" i="20"/>
  <c r="O19" i="20"/>
  <c r="S19" i="20"/>
  <c r="U19" i="20"/>
  <c r="D19" i="20"/>
  <c r="R19" i="20"/>
  <c r="F57" i="19"/>
  <c r="F6" i="19" s="1"/>
  <c r="H28" i="24" s="1"/>
  <c r="J28" i="24" s="1"/>
  <c r="K28" i="24" s="1"/>
  <c r="X19" i="20"/>
  <c r="J19" i="20"/>
  <c r="W19" i="20"/>
  <c r="G19" i="20"/>
  <c r="T19" i="20"/>
  <c r="E19" i="20"/>
  <c r="K32" i="20"/>
  <c r="S32" i="20"/>
  <c r="W32" i="20"/>
  <c r="G32" i="20"/>
  <c r="E32" i="20"/>
  <c r="V32" i="20"/>
  <c r="V46" i="20" s="1"/>
  <c r="V7" i="20" s="1"/>
  <c r="I32" i="24" s="1"/>
  <c r="J32" i="24" s="1"/>
  <c r="K32" i="24" s="1"/>
  <c r="N32" i="20"/>
  <c r="F32" i="20"/>
  <c r="O32" i="20"/>
  <c r="O46" i="20" s="1"/>
  <c r="O7" i="20" s="1"/>
  <c r="I31" i="24" s="1"/>
  <c r="D32" i="20"/>
  <c r="I32" i="20"/>
  <c r="X32" i="20"/>
  <c r="P32" i="20"/>
  <c r="H32" i="20"/>
  <c r="M32" i="20"/>
  <c r="R32" i="20"/>
  <c r="J32" i="20"/>
  <c r="U32" i="20"/>
  <c r="Q32" i="20"/>
  <c r="T32" i="20"/>
  <c r="L32" i="20"/>
  <c r="Q46" i="20" l="1"/>
  <c r="Q7" i="20" s="1"/>
  <c r="I20" i="24" s="1"/>
  <c r="J20" i="24" s="1"/>
  <c r="K20" i="24" s="1"/>
  <c r="P46" i="20"/>
  <c r="P7" i="20" s="1"/>
  <c r="I25" i="24" s="1"/>
  <c r="J25" i="24" s="1"/>
  <c r="K25" i="24" s="1"/>
  <c r="H49" i="24"/>
  <c r="J49" i="24" s="1"/>
  <c r="K49" i="24" s="1"/>
  <c r="J31" i="24"/>
  <c r="K31" i="24" s="1"/>
  <c r="J46" i="20"/>
  <c r="J7" i="20" s="1"/>
  <c r="S46" i="20"/>
  <c r="S7" i="20" s="1"/>
  <c r="I45" i="24" s="1"/>
  <c r="J45" i="24" s="1"/>
  <c r="K45" i="24" s="1"/>
  <c r="K46" i="20"/>
  <c r="K7" i="20" s="1"/>
  <c r="I36" i="24" s="1"/>
  <c r="J36" i="24" s="1"/>
  <c r="K36" i="24" s="1"/>
  <c r="U46" i="20"/>
  <c r="U7" i="20" s="1"/>
  <c r="I27" i="24" s="1"/>
  <c r="L46" i="20"/>
  <c r="L7" i="20" s="1"/>
  <c r="I9" i="24" s="1"/>
  <c r="J9" i="24" s="1"/>
  <c r="K9" i="24" s="1"/>
  <c r="T46" i="20"/>
  <c r="T7" i="20" s="1"/>
  <c r="I37" i="24" s="1"/>
  <c r="J37" i="24" s="1"/>
  <c r="K37" i="24" s="1"/>
  <c r="X46" i="20"/>
  <c r="X7" i="20" s="1"/>
  <c r="I47" i="24" s="1"/>
  <c r="J47" i="24" s="1"/>
  <c r="K47" i="24" s="1"/>
  <c r="F46" i="20"/>
  <c r="F7" i="20" s="1"/>
  <c r="H27" i="24" s="1"/>
  <c r="R46" i="20"/>
  <c r="R7" i="20" s="1"/>
  <c r="I22" i="24" s="1"/>
  <c r="J22" i="24" s="1"/>
  <c r="K22" i="24" s="1"/>
  <c r="M46" i="20"/>
  <c r="M7" i="20" s="1"/>
  <c r="I11" i="24" s="1"/>
  <c r="J11" i="24" s="1"/>
  <c r="K11" i="24" s="1"/>
  <c r="N46" i="20"/>
  <c r="N7" i="20" s="1"/>
  <c r="I15" i="24" s="1"/>
  <c r="J15" i="24" s="1"/>
  <c r="K15" i="24" s="1"/>
  <c r="I46" i="20"/>
  <c r="I7" i="20" s="1"/>
  <c r="H46" i="20"/>
  <c r="H7" i="20" s="1"/>
  <c r="I12" i="24" s="1"/>
  <c r="J12" i="24" s="1"/>
  <c r="K12" i="24" s="1"/>
  <c r="D46" i="20"/>
  <c r="D7" i="20" s="1"/>
  <c r="E46" i="20"/>
  <c r="E7" i="20" s="1"/>
  <c r="G46" i="20"/>
  <c r="G7" i="20" s="1"/>
  <c r="I35" i="24" s="1"/>
  <c r="J35" i="24" s="1"/>
  <c r="K35" i="24" s="1"/>
  <c r="W46" i="20"/>
  <c r="W7" i="20" s="1"/>
  <c r="I46" i="24" s="1"/>
  <c r="J46" i="24" s="1"/>
  <c r="K46" i="24" s="1"/>
  <c r="J27" i="24" l="1"/>
  <c r="K27" i="24" s="1"/>
</calcChain>
</file>

<file path=xl/sharedStrings.xml><?xml version="1.0" encoding="utf-8"?>
<sst xmlns="http://schemas.openxmlformats.org/spreadsheetml/2006/main" count="732" uniqueCount="209">
  <si>
    <t>Наименование блюда</t>
  </si>
  <si>
    <t>Белки</t>
  </si>
  <si>
    <t>Жиры</t>
  </si>
  <si>
    <t>Углеводы</t>
  </si>
  <si>
    <t>э/ц ккл</t>
  </si>
  <si>
    <t>Витамины, мг на 100 г</t>
  </si>
  <si>
    <t>Минеральные в-ва</t>
  </si>
  <si>
    <t>В1</t>
  </si>
  <si>
    <t>С</t>
  </si>
  <si>
    <t>А</t>
  </si>
  <si>
    <t>Са</t>
  </si>
  <si>
    <t>Р</t>
  </si>
  <si>
    <t>Mg</t>
  </si>
  <si>
    <t>Fe</t>
  </si>
  <si>
    <t>Чай с молоком</t>
  </si>
  <si>
    <t>Хлеб пшеничный</t>
  </si>
  <si>
    <t>30</t>
  </si>
  <si>
    <t>ИТОГО:</t>
  </si>
  <si>
    <t>200</t>
  </si>
  <si>
    <t xml:space="preserve"> </t>
  </si>
  <si>
    <t>Овощи по сезону</t>
  </si>
  <si>
    <t>60</t>
  </si>
  <si>
    <t>70/30</t>
  </si>
  <si>
    <t>Хлеб ржаной</t>
  </si>
  <si>
    <t>Сок</t>
  </si>
  <si>
    <t>Крупа пшеничная</t>
  </si>
  <si>
    <t>250</t>
  </si>
  <si>
    <t>40</t>
  </si>
  <si>
    <t xml:space="preserve">Бутерброд с сыром </t>
  </si>
  <si>
    <t>50</t>
  </si>
  <si>
    <t>Яйца вареные</t>
  </si>
  <si>
    <t xml:space="preserve">Фрукты свежие </t>
  </si>
  <si>
    <t>Макаронные изделия</t>
  </si>
  <si>
    <t>Масло растительное</t>
  </si>
  <si>
    <t>35</t>
  </si>
  <si>
    <t>Чай с сахаром и лимоном</t>
  </si>
  <si>
    <t>0,0,12</t>
  </si>
  <si>
    <t>молоко</t>
  </si>
  <si>
    <t>масло сливочное</t>
  </si>
  <si>
    <t>чай</t>
  </si>
  <si>
    <t>сыр</t>
  </si>
  <si>
    <t xml:space="preserve">картофель </t>
  </si>
  <si>
    <t>морковь</t>
  </si>
  <si>
    <t>лук</t>
  </si>
  <si>
    <t>капуста</t>
  </si>
  <si>
    <t>тамтат-пюпе</t>
  </si>
  <si>
    <t>мука</t>
  </si>
  <si>
    <t>крупа гречка</t>
  </si>
  <si>
    <t>сухофрукты</t>
  </si>
  <si>
    <t>хлеб пшеничный</t>
  </si>
  <si>
    <t>хлеб ржаной</t>
  </si>
  <si>
    <t>сахар</t>
  </si>
  <si>
    <t>выход</t>
  </si>
  <si>
    <t>Куры</t>
  </si>
  <si>
    <t>кондитерское изделие</t>
  </si>
  <si>
    <t>сок</t>
  </si>
  <si>
    <t>Крупа манная</t>
  </si>
  <si>
    <t>яйцо</t>
  </si>
  <si>
    <t>сухари или мука</t>
  </si>
  <si>
    <t>масло растительное</t>
  </si>
  <si>
    <t>лимон</t>
  </si>
  <si>
    <t>говядина</t>
  </si>
  <si>
    <t>Крупа горох</t>
  </si>
  <si>
    <t>Крупа перловая</t>
  </si>
  <si>
    <t>Крупа гречневая</t>
  </si>
  <si>
    <t xml:space="preserve">Сосиска </t>
  </si>
  <si>
    <t>какао</t>
  </si>
  <si>
    <t xml:space="preserve">макаронные изделия </t>
  </si>
  <si>
    <t>куры</t>
  </si>
  <si>
    <t>крупа рис</t>
  </si>
  <si>
    <t>120/30</t>
  </si>
  <si>
    <t>Творог</t>
  </si>
  <si>
    <t xml:space="preserve">чай </t>
  </si>
  <si>
    <t>Свекла</t>
  </si>
  <si>
    <t xml:space="preserve">Крупа овсяная </t>
  </si>
  <si>
    <t>Печень</t>
  </si>
  <si>
    <t>сметана или молоко</t>
  </si>
  <si>
    <t>Сухофрукты</t>
  </si>
  <si>
    <t>кофейный напиток</t>
  </si>
  <si>
    <t>свекла</t>
  </si>
  <si>
    <t>крупа пшеничная</t>
  </si>
  <si>
    <t>Крупа рис</t>
  </si>
  <si>
    <t>макаронные изделия</t>
  </si>
  <si>
    <t>колбасные изделия</t>
  </si>
  <si>
    <t>итого в кг</t>
  </si>
  <si>
    <t xml:space="preserve">ИТОГО ЗА ДЕНЬ </t>
  </si>
  <si>
    <t>"_ "_______________20__г.</t>
  </si>
  <si>
    <t>Меню-раскладка</t>
  </si>
  <si>
    <t>1 день</t>
  </si>
  <si>
    <t>2 день</t>
  </si>
  <si>
    <t>кол-во уч-ся</t>
  </si>
  <si>
    <t>кол-во уч-ся завтрак7-11</t>
  </si>
  <si>
    <t>Итого обед с7- 11лет</t>
  </si>
  <si>
    <t>Итого завтрак 7-11 лет</t>
  </si>
  <si>
    <t>Итого обед с 11 лет и старше</t>
  </si>
  <si>
    <t>ИТОГО ЗА ДЕНЬ</t>
  </si>
  <si>
    <t>10 день</t>
  </si>
  <si>
    <t>9 день</t>
  </si>
  <si>
    <t>8 день</t>
  </si>
  <si>
    <t>7 день</t>
  </si>
  <si>
    <t>6 день</t>
  </si>
  <si>
    <t>5 день</t>
  </si>
  <si>
    <t>4 день</t>
  </si>
  <si>
    <t>3 день</t>
  </si>
  <si>
    <t>80/20</t>
  </si>
  <si>
    <t>Шницель рыбный рубленный</t>
  </si>
  <si>
    <t>150/15</t>
  </si>
  <si>
    <t>Яйцо</t>
  </si>
  <si>
    <t>Сухофрукт</t>
  </si>
  <si>
    <t>школа Название школы</t>
  </si>
  <si>
    <t xml:space="preserve">Крахмал </t>
  </si>
  <si>
    <t>икра кабачковая итого в кг</t>
  </si>
  <si>
    <t>яблоки свежие</t>
  </si>
  <si>
    <t>огурцы соленые</t>
  </si>
  <si>
    <t xml:space="preserve">помидоры свежие </t>
  </si>
  <si>
    <t>кондитерское изделие крекер</t>
  </si>
  <si>
    <t xml:space="preserve">капуста квашенная </t>
  </si>
  <si>
    <t xml:space="preserve">икра кабачковая </t>
  </si>
  <si>
    <t xml:space="preserve">огурец соленый </t>
  </si>
  <si>
    <t>огурцы свежие</t>
  </si>
  <si>
    <t xml:space="preserve">яблоки </t>
  </si>
  <si>
    <t xml:space="preserve">огурцы консервированные </t>
  </si>
  <si>
    <t xml:space="preserve">огурцы свежие </t>
  </si>
  <si>
    <t>икра кабачковая</t>
  </si>
  <si>
    <t xml:space="preserve">помидор свежий </t>
  </si>
  <si>
    <t>кефир</t>
  </si>
  <si>
    <t xml:space="preserve">соль </t>
  </si>
  <si>
    <t>Рыба минтай филе</t>
  </si>
  <si>
    <t xml:space="preserve">сметана </t>
  </si>
  <si>
    <t xml:space="preserve">лимонная кислота </t>
  </si>
  <si>
    <t xml:space="preserve">минтай филе </t>
  </si>
  <si>
    <t xml:space="preserve"> вафли </t>
  </si>
  <si>
    <t>минтай филе</t>
  </si>
  <si>
    <t xml:space="preserve">крекер </t>
  </si>
  <si>
    <t>крупа гречневая</t>
  </si>
  <si>
    <t>томат-пюре</t>
  </si>
  <si>
    <t xml:space="preserve">1 день </t>
  </si>
  <si>
    <t xml:space="preserve">2 день </t>
  </si>
  <si>
    <t xml:space="preserve">3 день </t>
  </si>
  <si>
    <t xml:space="preserve">4 день </t>
  </si>
  <si>
    <t xml:space="preserve">5 день </t>
  </si>
  <si>
    <t>Творог 9%</t>
  </si>
  <si>
    <t xml:space="preserve">Наименование </t>
  </si>
  <si>
    <t>сметана 15%</t>
  </si>
  <si>
    <t>молоко 3,2%</t>
  </si>
  <si>
    <t xml:space="preserve">Яйцо куриное </t>
  </si>
  <si>
    <t xml:space="preserve">говядина б/к с/м </t>
  </si>
  <si>
    <t xml:space="preserve">какао порошок </t>
  </si>
  <si>
    <t xml:space="preserve">капуста белокачанная </t>
  </si>
  <si>
    <t xml:space="preserve">картофель  свежий </t>
  </si>
  <si>
    <t xml:space="preserve">Куры филе </t>
  </si>
  <si>
    <t xml:space="preserve">лимон свежий </t>
  </si>
  <si>
    <t xml:space="preserve">лук репчатый </t>
  </si>
  <si>
    <t>масло сливочное 82,5 %</t>
  </si>
  <si>
    <t xml:space="preserve">морковь свежая </t>
  </si>
  <si>
    <t xml:space="preserve">мука пшеничная 1 сорта </t>
  </si>
  <si>
    <t>сахар- песок</t>
  </si>
  <si>
    <t xml:space="preserve">свекла </t>
  </si>
  <si>
    <t xml:space="preserve">соль йодированная </t>
  </si>
  <si>
    <t>сухари пшеничные</t>
  </si>
  <si>
    <t>сыр 45% жир.</t>
  </si>
  <si>
    <t xml:space="preserve">чай черный </t>
  </si>
  <si>
    <t xml:space="preserve">Итого за 5 дней </t>
  </si>
  <si>
    <t>крупа рисовая</t>
  </si>
  <si>
    <t xml:space="preserve">сок яблочный </t>
  </si>
  <si>
    <t xml:space="preserve">6 день </t>
  </si>
  <si>
    <t>Куры филе с/м</t>
  </si>
  <si>
    <t>минтай филе с/м</t>
  </si>
  <si>
    <t xml:space="preserve">7 день </t>
  </si>
  <si>
    <t xml:space="preserve">8 день </t>
  </si>
  <si>
    <t xml:space="preserve"> вафли по 15 гр </t>
  </si>
  <si>
    <t xml:space="preserve">кондитерское изделие крекер по 15 гр </t>
  </si>
  <si>
    <t>кг</t>
  </si>
  <si>
    <t xml:space="preserve">9 день </t>
  </si>
  <si>
    <t>кефир 1,0</t>
  </si>
  <si>
    <t xml:space="preserve">10 день </t>
  </si>
  <si>
    <t xml:space="preserve">Итого </t>
  </si>
  <si>
    <t xml:space="preserve">Итого за 10 дней </t>
  </si>
  <si>
    <t xml:space="preserve">Вес </t>
  </si>
  <si>
    <t>л</t>
  </si>
  <si>
    <t>хлеб пшеничный 0,4</t>
  </si>
  <si>
    <t>хлеб ржаной 0,7</t>
  </si>
  <si>
    <t>ШТУК</t>
  </si>
  <si>
    <t>Печень говяжья с/м</t>
  </si>
  <si>
    <t xml:space="preserve"> сок яблочный небрендированный 1,0</t>
  </si>
  <si>
    <t>соль йодированная 1,0</t>
  </si>
  <si>
    <t xml:space="preserve">Яйцо куриное  (1 шт 40 гр) </t>
  </si>
  <si>
    <t>Куры мякоть</t>
  </si>
  <si>
    <t>Рассольник ленинградский</t>
  </si>
  <si>
    <t>яблоко свежее</t>
  </si>
  <si>
    <t>фрукт свежий яблоко</t>
  </si>
  <si>
    <t>яблоко</t>
  </si>
  <si>
    <t>повидло</t>
  </si>
  <si>
    <t>70\30</t>
  </si>
  <si>
    <t>Завтрак (1-4 класс)</t>
  </si>
  <si>
    <t>Обед (1-4 класс)</t>
  </si>
  <si>
    <t xml:space="preserve">Выход          </t>
  </si>
  <si>
    <t>Обед (5-9 класс)</t>
  </si>
  <si>
    <t>180</t>
  </si>
  <si>
    <t>Макароны отварные</t>
  </si>
  <si>
    <t>Сыр твердый</t>
  </si>
  <si>
    <t>Кофейный напиток с молоком</t>
  </si>
  <si>
    <t>Суп картофельный с  крупой</t>
  </si>
  <si>
    <t>Рыба тушеная с овощами</t>
  </si>
  <si>
    <t>50/50</t>
  </si>
  <si>
    <t>Картофельное пюре</t>
  </si>
  <si>
    <t>Сок фруктовый</t>
  </si>
  <si>
    <t>20</t>
  </si>
  <si>
    <t>Рыба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</si>
</sst>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29">
    <xf numFmtId="0" fontId="0" fillId="0" borderId="0" xfId="0"/>
    <xf numFmtId="0" fontId="4" fillId="0" borderId="0" xfId="1" applyNumberFormat="1" applyFont="1" applyFill="1" applyBorder="1" applyAlignment="1" applyProtection="1">
      <alignment vertical="top"/>
    </xf>
    <xf numFmtId="0" fontId="4" fillId="0" borderId="0" xfId="0" applyFont="1" applyAlignment="1"/>
    <xf numFmtId="0" fontId="5" fillId="0" borderId="0" xfId="1" applyNumberFormat="1" applyFont="1" applyFill="1" applyBorder="1" applyAlignment="1" applyProtection="1">
      <alignment horizontal="center" vertical="top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7" fillId="0" borderId="0" xfId="0" applyFont="1" applyAlignment="1"/>
    <xf numFmtId="49" fontId="4" fillId="2" borderId="1" xfId="1" applyNumberFormat="1" applyFont="1" applyFill="1" applyBorder="1" applyAlignment="1" applyProtection="1">
      <alignment horizontal="left" vertical="center" wrapText="1"/>
    </xf>
    <xf numFmtId="0" fontId="9" fillId="0" borderId="1" xfId="1" applyNumberFormat="1" applyFont="1" applyFill="1" applyBorder="1" applyAlignment="1" applyProtection="1">
      <alignment vertical="center" wrapText="1"/>
    </xf>
    <xf numFmtId="49" fontId="4" fillId="2" borderId="1" xfId="1" applyNumberFormat="1" applyFont="1" applyFill="1" applyBorder="1" applyAlignment="1" applyProtection="1">
      <alignment horizontal="center" vertical="center"/>
    </xf>
    <xf numFmtId="2" fontId="4" fillId="2" borderId="1" xfId="1" applyNumberFormat="1" applyFont="1" applyFill="1" applyBorder="1" applyAlignment="1" applyProtection="1">
      <alignment horizontal="center" vertical="top"/>
    </xf>
    <xf numFmtId="2" fontId="4" fillId="2" borderId="2" xfId="1" applyNumberFormat="1" applyFont="1" applyFill="1" applyBorder="1" applyAlignment="1" applyProtection="1">
      <alignment horizontal="center" vertical="top"/>
    </xf>
    <xf numFmtId="2" fontId="4" fillId="2" borderId="2" xfId="1" applyNumberFormat="1" applyFont="1" applyFill="1" applyBorder="1" applyAlignment="1" applyProtection="1">
      <alignment horizontal="center" vertical="center"/>
    </xf>
    <xf numFmtId="2" fontId="4" fillId="2" borderId="1" xfId="1" applyNumberFormat="1" applyFont="1" applyFill="1" applyBorder="1" applyAlignment="1" applyProtection="1">
      <alignment horizontal="center" vertical="center"/>
    </xf>
    <xf numFmtId="2" fontId="5" fillId="2" borderId="1" xfId="1" applyNumberFormat="1" applyFont="1" applyFill="1" applyBorder="1" applyAlignment="1" applyProtection="1">
      <alignment horizontal="center" vertical="center"/>
    </xf>
    <xf numFmtId="0" fontId="9" fillId="2" borderId="1" xfId="1" applyNumberFormat="1" applyFont="1" applyFill="1" applyBorder="1" applyAlignment="1" applyProtection="1">
      <alignment vertical="center" wrapText="1"/>
    </xf>
    <xf numFmtId="0" fontId="9" fillId="2" borderId="1" xfId="1" applyNumberFormat="1" applyFont="1" applyFill="1" applyBorder="1" applyAlignment="1" applyProtection="1">
      <alignment horizontal="left" vertical="top" wrapText="1"/>
    </xf>
    <xf numFmtId="49" fontId="4" fillId="2" borderId="1" xfId="1" applyNumberFormat="1" applyFont="1" applyFill="1" applyBorder="1" applyAlignment="1" applyProtection="1">
      <alignment horizontal="center" vertical="top"/>
    </xf>
    <xf numFmtId="0" fontId="4" fillId="2" borderId="1" xfId="1" applyNumberFormat="1" applyFont="1" applyFill="1" applyBorder="1" applyAlignment="1" applyProtection="1">
      <alignment horizontal="center" vertical="top"/>
    </xf>
    <xf numFmtId="0" fontId="4" fillId="2" borderId="2" xfId="1" applyNumberFormat="1" applyFont="1" applyFill="1" applyBorder="1" applyAlignment="1" applyProtection="1">
      <alignment horizontal="center" vertical="top"/>
    </xf>
    <xf numFmtId="0" fontId="8" fillId="0" borderId="1" xfId="1" applyNumberFormat="1" applyFont="1" applyFill="1" applyBorder="1" applyAlignment="1" applyProtection="1">
      <alignment horizontal="left" wrapText="1"/>
    </xf>
    <xf numFmtId="0" fontId="0" fillId="0" borderId="0" xfId="0" applyAlignment="1"/>
    <xf numFmtId="2" fontId="5" fillId="2" borderId="1" xfId="1" applyNumberFormat="1" applyFont="1" applyFill="1" applyBorder="1" applyAlignment="1" applyProtection="1">
      <alignment horizontal="center" vertical="top"/>
    </xf>
    <xf numFmtId="2" fontId="5" fillId="2" borderId="2" xfId="1" applyNumberFormat="1" applyFont="1" applyFill="1" applyBorder="1" applyAlignment="1" applyProtection="1">
      <alignment horizontal="center" vertical="center"/>
    </xf>
    <xf numFmtId="49" fontId="4" fillId="2" borderId="1" xfId="1" applyNumberFormat="1" applyFont="1" applyFill="1" applyBorder="1" applyAlignment="1" applyProtection="1">
      <alignment vertical="top"/>
    </xf>
    <xf numFmtId="2" fontId="4" fillId="2" borderId="1" xfId="1" applyNumberFormat="1" applyFont="1" applyFill="1" applyBorder="1" applyAlignment="1" applyProtection="1">
      <alignment vertical="top"/>
    </xf>
    <xf numFmtId="2" fontId="4" fillId="2" borderId="2" xfId="1" applyNumberFormat="1" applyFont="1" applyFill="1" applyBorder="1" applyAlignment="1" applyProtection="1">
      <alignment vertical="top"/>
    </xf>
    <xf numFmtId="49" fontId="4" fillId="2" borderId="6" xfId="1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/>
    <xf numFmtId="0" fontId="4" fillId="2" borderId="0" xfId="1" applyNumberFormat="1" applyFont="1" applyFill="1" applyBorder="1" applyAlignment="1" applyProtection="1">
      <alignment vertical="top"/>
    </xf>
    <xf numFmtId="0" fontId="5" fillId="2" borderId="1" xfId="1" applyNumberFormat="1" applyFont="1" applyFill="1" applyBorder="1" applyAlignment="1" applyProtection="1">
      <alignment horizontal="center" vertical="center"/>
    </xf>
    <xf numFmtId="0" fontId="6" fillId="2" borderId="1" xfId="1" applyNumberFormat="1" applyFont="1" applyFill="1" applyBorder="1" applyAlignment="1" applyProtection="1">
      <alignment vertical="center" wrapText="1"/>
    </xf>
    <xf numFmtId="0" fontId="4" fillId="2" borderId="0" xfId="0" applyFont="1" applyFill="1" applyAlignment="1"/>
    <xf numFmtId="0" fontId="6" fillId="2" borderId="1" xfId="1" applyNumberFormat="1" applyFont="1" applyFill="1" applyBorder="1" applyAlignment="1" applyProtection="1">
      <alignment horizontal="left" wrapText="1"/>
    </xf>
    <xf numFmtId="0" fontId="6" fillId="2" borderId="1" xfId="1" applyNumberFormat="1" applyFont="1" applyFill="1" applyBorder="1" applyAlignment="1" applyProtection="1">
      <alignment horizontal="left" vertical="top" wrapText="1"/>
    </xf>
    <xf numFmtId="49" fontId="5" fillId="2" borderId="1" xfId="1" applyNumberFormat="1" applyFont="1" applyFill="1" applyBorder="1" applyAlignment="1" applyProtection="1">
      <alignment horizontal="center" vertical="center"/>
    </xf>
    <xf numFmtId="0" fontId="6" fillId="2" borderId="1" xfId="1" applyNumberFormat="1" applyFont="1" applyFill="1" applyBorder="1" applyAlignment="1" applyProtection="1">
      <alignment horizontal="left" vertical="center" wrapText="1"/>
    </xf>
    <xf numFmtId="0" fontId="10" fillId="2" borderId="1" xfId="1" applyNumberFormat="1" applyFont="1" applyFill="1" applyBorder="1" applyAlignment="1" applyProtection="1">
      <alignment horizontal="left" vertical="top" wrapText="1"/>
    </xf>
    <xf numFmtId="0" fontId="6" fillId="2" borderId="7" xfId="1" applyNumberFormat="1" applyFont="1" applyFill="1" applyBorder="1" applyAlignment="1" applyProtection="1">
      <alignment vertical="center" wrapText="1"/>
    </xf>
    <xf numFmtId="2" fontId="5" fillId="2" borderId="6" xfId="1" applyNumberFormat="1" applyFont="1" applyFill="1" applyBorder="1" applyAlignment="1" applyProtection="1">
      <alignment horizontal="center" vertical="center"/>
    </xf>
    <xf numFmtId="0" fontId="11" fillId="0" borderId="0" xfId="0" applyFont="1" applyFill="1" applyAlignment="1"/>
    <xf numFmtId="0" fontId="11" fillId="0" borderId="0" xfId="0" applyFont="1" applyAlignment="1"/>
    <xf numFmtId="0" fontId="11" fillId="2" borderId="0" xfId="0" applyFont="1" applyFill="1" applyAlignment="1"/>
    <xf numFmtId="49" fontId="13" fillId="2" borderId="1" xfId="1" applyNumberFormat="1" applyFont="1" applyFill="1" applyBorder="1" applyAlignment="1" applyProtection="1">
      <alignment horizontal="left" vertical="center" wrapText="1"/>
    </xf>
    <xf numFmtId="0" fontId="0" fillId="2" borderId="0" xfId="0" applyFill="1" applyAlignment="1"/>
    <xf numFmtId="49" fontId="14" fillId="2" borderId="1" xfId="1" applyNumberFormat="1" applyFont="1" applyFill="1" applyBorder="1" applyAlignment="1" applyProtection="1">
      <alignment horizontal="left" vertical="center" wrapText="1"/>
    </xf>
    <xf numFmtId="49" fontId="4" fillId="2" borderId="8" xfId="1" applyNumberFormat="1" applyFont="1" applyFill="1" applyBorder="1" applyAlignment="1" applyProtection="1">
      <alignment horizontal="left" vertical="center" wrapText="1"/>
    </xf>
    <xf numFmtId="49" fontId="4" fillId="2" borderId="8" xfId="1" applyNumberFormat="1" applyFont="1" applyFill="1" applyBorder="1" applyAlignment="1" applyProtection="1">
      <alignment horizontal="center" vertical="center"/>
    </xf>
    <xf numFmtId="2" fontId="4" fillId="2" borderId="8" xfId="1" applyNumberFormat="1" applyFont="1" applyFill="1" applyBorder="1" applyAlignment="1" applyProtection="1">
      <alignment horizontal="center" vertical="center"/>
    </xf>
    <xf numFmtId="2" fontId="4" fillId="2" borderId="7" xfId="1" applyNumberFormat="1" applyFont="1" applyFill="1" applyBorder="1" applyAlignment="1" applyProtection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2" fontId="4" fillId="2" borderId="9" xfId="0" applyNumberFormat="1" applyFont="1" applyFill="1" applyBorder="1" applyAlignment="1">
      <alignment horizontal="center" vertical="center"/>
    </xf>
    <xf numFmtId="0" fontId="15" fillId="2" borderId="1" xfId="1" applyNumberFormat="1" applyFont="1" applyFill="1" applyBorder="1" applyAlignment="1" applyProtection="1">
      <alignment horizontal="left" vertical="top" wrapText="1"/>
    </xf>
    <xf numFmtId="0" fontId="9" fillId="0" borderId="1" xfId="1" applyNumberFormat="1" applyFont="1" applyFill="1" applyBorder="1" applyAlignment="1" applyProtection="1">
      <alignment horizontal="left" wrapText="1"/>
    </xf>
    <xf numFmtId="0" fontId="0" fillId="0" borderId="1" xfId="0" applyBorder="1"/>
    <xf numFmtId="0" fontId="8" fillId="2" borderId="1" xfId="1" applyNumberFormat="1" applyFont="1" applyFill="1" applyBorder="1" applyAlignment="1" applyProtection="1">
      <alignment horizontal="left" wrapText="1"/>
    </xf>
    <xf numFmtId="49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2" borderId="1" xfId="0" applyFill="1" applyBorder="1" applyAlignment="1"/>
    <xf numFmtId="0" fontId="0" fillId="0" borderId="1" xfId="0" applyBorder="1" applyAlignment="1">
      <alignment horizontal="center"/>
    </xf>
    <xf numFmtId="0" fontId="0" fillId="0" borderId="1" xfId="0" applyBorder="1" applyAlignment="1">
      <alignment textRotation="90"/>
    </xf>
    <xf numFmtId="49" fontId="0" fillId="0" borderId="1" xfId="0" applyNumberFormat="1" applyBorder="1"/>
    <xf numFmtId="0" fontId="0" fillId="3" borderId="1" xfId="0" applyFill="1" applyBorder="1"/>
    <xf numFmtId="0" fontId="0" fillId="0" borderId="1" xfId="0" applyBorder="1" applyAlignment="1">
      <alignment horizontal="center" textRotation="90"/>
    </xf>
    <xf numFmtId="0" fontId="0" fillId="3" borderId="0" xfId="0" applyFill="1"/>
    <xf numFmtId="0" fontId="0" fillId="2" borderId="1" xfId="0" applyFill="1" applyBorder="1"/>
    <xf numFmtId="49" fontId="0" fillId="2" borderId="1" xfId="0" applyNumberFormat="1" applyFill="1" applyBorder="1" applyAlignment="1">
      <alignment horizontal="center"/>
    </xf>
    <xf numFmtId="0" fontId="0" fillId="2" borderId="0" xfId="0" applyFill="1"/>
    <xf numFmtId="0" fontId="0" fillId="0" borderId="1" xfId="0" applyFill="1" applyBorder="1"/>
    <xf numFmtId="49" fontId="0" fillId="0" borderId="1" xfId="0" applyNumberFormat="1" applyFill="1" applyBorder="1" applyAlignment="1">
      <alignment horizontal="center"/>
    </xf>
    <xf numFmtId="0" fontId="0" fillId="0" borderId="0" xfId="0" applyFill="1"/>
    <xf numFmtId="0" fontId="16" fillId="0" borderId="1" xfId="0" applyFont="1" applyBorder="1"/>
    <xf numFmtId="0" fontId="17" fillId="0" borderId="1" xfId="0" applyFont="1" applyBorder="1"/>
    <xf numFmtId="0" fontId="0" fillId="2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0" fontId="17" fillId="2" borderId="1" xfId="0" applyFont="1" applyFill="1" applyBorder="1"/>
    <xf numFmtId="0" fontId="0" fillId="2" borderId="1" xfId="0" applyFill="1" applyBorder="1" applyAlignment="1">
      <alignment horizontal="center"/>
    </xf>
    <xf numFmtId="0" fontId="0" fillId="2" borderId="0" xfId="0" applyFill="1" applyBorder="1"/>
    <xf numFmtId="0" fontId="0" fillId="0" borderId="0" xfId="0" applyBorder="1"/>
    <xf numFmtId="0" fontId="19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164" fontId="0" fillId="0" borderId="1" xfId="0" applyNumberFormat="1" applyBorder="1"/>
    <xf numFmtId="2" fontId="0" fillId="0" borderId="1" xfId="0" applyNumberFormat="1" applyBorder="1"/>
    <xf numFmtId="1" fontId="0" fillId="0" borderId="1" xfId="0" applyNumberFormat="1" applyBorder="1"/>
    <xf numFmtId="0" fontId="19" fillId="0" borderId="8" xfId="0" applyFont="1" applyBorder="1" applyAlignment="1">
      <alignment horizontal="right"/>
    </xf>
    <xf numFmtId="0" fontId="19" fillId="0" borderId="5" xfId="0" applyFont="1" applyBorder="1" applyAlignment="1">
      <alignment horizontal="right"/>
    </xf>
    <xf numFmtId="1" fontId="0" fillId="2" borderId="1" xfId="0" applyNumberFormat="1" applyFill="1" applyBorder="1"/>
    <xf numFmtId="0" fontId="17" fillId="4" borderId="1" xfId="0" applyFont="1" applyFill="1" applyBorder="1" applyAlignment="1">
      <alignment horizontal="right"/>
    </xf>
    <xf numFmtId="0" fontId="0" fillId="4" borderId="1" xfId="0" applyFill="1" applyBorder="1"/>
    <xf numFmtId="2" fontId="0" fillId="4" borderId="1" xfId="0" applyNumberFormat="1" applyFill="1" applyBorder="1"/>
    <xf numFmtId="0" fontId="0" fillId="3" borderId="1" xfId="0" applyFill="1" applyBorder="1" applyAlignment="1">
      <alignment horizontal="center"/>
    </xf>
    <xf numFmtId="0" fontId="0" fillId="0" borderId="0" xfId="0" applyBorder="1" applyAlignment="1">
      <alignment horizontal="center" textRotation="90"/>
    </xf>
    <xf numFmtId="1" fontId="0" fillId="0" borderId="0" xfId="0" applyNumberFormat="1" applyAlignment="1"/>
    <xf numFmtId="2" fontId="0" fillId="0" borderId="1" xfId="0" applyNumberFormat="1" applyBorder="1" applyAlignment="1"/>
    <xf numFmtId="0" fontId="17" fillId="0" borderId="1" xfId="0" applyFont="1" applyBorder="1" applyAlignment="1">
      <alignment textRotation="90"/>
    </xf>
    <xf numFmtId="0" fontId="18" fillId="0" borderId="0" xfId="0" applyFont="1"/>
    <xf numFmtId="0" fontId="18" fillId="0" borderId="1" xfId="0" applyNumberFormat="1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4" borderId="1" xfId="0" applyNumberFormat="1" applyFill="1" applyBorder="1" applyAlignment="1"/>
    <xf numFmtId="49" fontId="0" fillId="0" borderId="1" xfId="0" applyNumberFormat="1" applyBorder="1" applyAlignment="1"/>
    <xf numFmtId="1" fontId="0" fillId="0" borderId="1" xfId="0" applyNumberFormat="1" applyFill="1" applyBorder="1"/>
    <xf numFmtId="0" fontId="0" fillId="4" borderId="0" xfId="0" applyFill="1" applyBorder="1" applyAlignment="1">
      <alignment horizontal="center" textRotation="90"/>
    </xf>
    <xf numFmtId="0" fontId="0" fillId="4" borderId="1" xfId="0" applyFill="1" applyBorder="1" applyAlignment="1"/>
    <xf numFmtId="0" fontId="16" fillId="2" borderId="1" xfId="0" applyFont="1" applyFill="1" applyBorder="1"/>
    <xf numFmtId="164" fontId="0" fillId="4" borderId="1" xfId="0" applyNumberFormat="1" applyFill="1" applyBorder="1"/>
    <xf numFmtId="49" fontId="19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 textRotation="90"/>
    </xf>
    <xf numFmtId="0" fontId="0" fillId="0" borderId="1" xfId="0" applyFont="1" applyBorder="1" applyAlignment="1">
      <alignment textRotation="90"/>
    </xf>
    <xf numFmtId="0" fontId="0" fillId="0" borderId="1" xfId="0" applyNumberFormat="1" applyFont="1" applyBorder="1" applyAlignment="1">
      <alignment horizontal="center"/>
    </xf>
    <xf numFmtId="0" fontId="0" fillId="2" borderId="1" xfId="0" applyFont="1" applyFill="1" applyBorder="1"/>
    <xf numFmtId="0" fontId="0" fillId="2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3" borderId="0" xfId="0" applyFont="1" applyFill="1" applyAlignment="1">
      <alignment horizontal="center"/>
    </xf>
    <xf numFmtId="2" fontId="0" fillId="4" borderId="1" xfId="0" applyNumberFormat="1" applyFont="1" applyFill="1" applyBorder="1" applyAlignment="1"/>
    <xf numFmtId="49" fontId="0" fillId="0" borderId="8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0" fontId="18" fillId="0" borderId="1" xfId="0" applyFont="1" applyBorder="1"/>
    <xf numFmtId="49" fontId="0" fillId="0" borderId="1" xfId="0" applyNumberFormat="1" applyBorder="1" applyAlignment="1">
      <alignment horizontal="right"/>
    </xf>
    <xf numFmtId="0" fontId="0" fillId="0" borderId="0" xfId="0" applyAlignment="1">
      <alignment horizontal="center"/>
    </xf>
    <xf numFmtId="0" fontId="19" fillId="0" borderId="1" xfId="0" applyFont="1" applyBorder="1" applyAlignment="1">
      <alignment horizontal="left"/>
    </xf>
    <xf numFmtId="2" fontId="0" fillId="0" borderId="0" xfId="0" applyNumberFormat="1"/>
    <xf numFmtId="164" fontId="19" fillId="0" borderId="1" xfId="0" applyNumberFormat="1" applyFont="1" applyBorder="1"/>
    <xf numFmtId="164" fontId="2" fillId="0" borderId="1" xfId="0" applyNumberFormat="1" applyFont="1" applyBorder="1"/>
    <xf numFmtId="164" fontId="0" fillId="0" borderId="8" xfId="0" applyNumberFormat="1" applyBorder="1"/>
    <xf numFmtId="164" fontId="0" fillId="2" borderId="1" xfId="0" applyNumberFormat="1" applyFill="1" applyBorder="1"/>
    <xf numFmtId="164" fontId="0" fillId="0" borderId="5" xfId="0" applyNumberFormat="1" applyBorder="1"/>
    <xf numFmtId="164" fontId="0" fillId="0" borderId="1" xfId="0" applyNumberFormat="1" applyBorder="1" applyAlignment="1">
      <alignment textRotation="90"/>
    </xf>
    <xf numFmtId="164" fontId="2" fillId="4" borderId="1" xfId="0" applyNumberFormat="1" applyFont="1" applyFill="1" applyBorder="1"/>
    <xf numFmtId="164" fontId="0" fillId="0" borderId="1" xfId="0" applyNumberFormat="1" applyFill="1" applyBorder="1"/>
    <xf numFmtId="164" fontId="0" fillId="0" borderId="1" xfId="0" applyNumberFormat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2" borderId="0" xfId="0" applyNumberFormat="1" applyFill="1"/>
    <xf numFmtId="164" fontId="0" fillId="0" borderId="1" xfId="0" applyNumberFormat="1" applyFill="1" applyBorder="1" applyAlignment="1">
      <alignment horizontal="center"/>
    </xf>
    <xf numFmtId="164" fontId="0" fillId="0" borderId="1" xfId="0" applyNumberFormat="1" applyFont="1" applyBorder="1" applyAlignment="1">
      <alignment textRotation="90"/>
    </xf>
    <xf numFmtId="164" fontId="0" fillId="0" borderId="1" xfId="0" applyNumberFormat="1" applyFont="1" applyBorder="1"/>
    <xf numFmtId="164" fontId="0" fillId="2" borderId="1" xfId="0" applyNumberFormat="1" applyFont="1" applyFill="1" applyBorder="1"/>
    <xf numFmtId="164" fontId="0" fillId="4" borderId="1" xfId="0" applyNumberFormat="1" applyFont="1" applyFill="1" applyBorder="1"/>
    <xf numFmtId="164" fontId="0" fillId="0" borderId="1" xfId="0" applyNumberFormat="1" applyFont="1" applyFill="1" applyBorder="1"/>
    <xf numFmtId="164" fontId="0" fillId="4" borderId="1" xfId="0" applyNumberFormat="1" applyFill="1" applyBorder="1" applyAlignment="1">
      <alignment textRotation="90"/>
    </xf>
    <xf numFmtId="0" fontId="0" fillId="0" borderId="10" xfId="0" applyFill="1" applyBorder="1" applyAlignment="1">
      <alignment textRotation="90"/>
    </xf>
    <xf numFmtId="164" fontId="0" fillId="4" borderId="1" xfId="0" applyNumberFormat="1" applyFill="1" applyBorder="1" applyAlignment="1"/>
    <xf numFmtId="0" fontId="0" fillId="0" borderId="1" xfId="0" applyBorder="1" applyAlignment="1"/>
    <xf numFmtId="164" fontId="0" fillId="0" borderId="1" xfId="0" applyNumberFormat="1" applyFill="1" applyBorder="1" applyAlignment="1"/>
    <xf numFmtId="164" fontId="1" fillId="0" borderId="1" xfId="0" applyNumberFormat="1" applyFont="1" applyFill="1" applyBorder="1" applyAlignment="1"/>
    <xf numFmtId="164" fontId="0" fillId="3" borderId="0" xfId="0" applyNumberFormat="1" applyFill="1"/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11" xfId="0" applyFont="1" applyFill="1" applyBorder="1" applyAlignment="1">
      <alignment horizontal="center"/>
    </xf>
    <xf numFmtId="2" fontId="0" fillId="0" borderId="12" xfId="0" applyNumberFormat="1" applyBorder="1"/>
    <xf numFmtId="2" fontId="0" fillId="0" borderId="13" xfId="0" applyNumberFormat="1" applyBorder="1"/>
    <xf numFmtId="2" fontId="18" fillId="0" borderId="12" xfId="0" applyNumberFormat="1" applyFont="1" applyBorder="1"/>
    <xf numFmtId="2" fontId="18" fillId="0" borderId="13" xfId="0" applyNumberFormat="1" applyFont="1" applyBorder="1"/>
    <xf numFmtId="164" fontId="0" fillId="0" borderId="1" xfId="0" applyNumberFormat="1" applyBorder="1" applyAlignment="1"/>
    <xf numFmtId="0" fontId="0" fillId="0" borderId="2" xfId="0" applyBorder="1" applyAlignment="1">
      <alignment horizontal="center"/>
    </xf>
    <xf numFmtId="164" fontId="0" fillId="0" borderId="2" xfId="0" applyNumberFormat="1" applyFill="1" applyBorder="1" applyAlignment="1"/>
    <xf numFmtId="0" fontId="0" fillId="0" borderId="11" xfId="0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2" fontId="0" fillId="5" borderId="15" xfId="0" applyNumberFormat="1" applyFill="1" applyBorder="1"/>
    <xf numFmtId="2" fontId="0" fillId="5" borderId="16" xfId="0" applyNumberFormat="1" applyFill="1" applyBorder="1"/>
    <xf numFmtId="0" fontId="0" fillId="0" borderId="12" xfId="0" applyBorder="1"/>
    <xf numFmtId="0" fontId="0" fillId="0" borderId="13" xfId="0" applyBorder="1"/>
    <xf numFmtId="0" fontId="0" fillId="3" borderId="1" xfId="0" applyFill="1" applyBorder="1" applyAlignment="1"/>
    <xf numFmtId="0" fontId="0" fillId="6" borderId="1" xfId="0" applyFill="1" applyBorder="1"/>
    <xf numFmtId="49" fontId="0" fillId="6" borderId="1" xfId="0" applyNumberFormat="1" applyFill="1" applyBorder="1" applyAlignment="1">
      <alignment horizontal="center"/>
    </xf>
    <xf numFmtId="164" fontId="0" fillId="6" borderId="1" xfId="0" applyNumberFormat="1" applyFill="1" applyBorder="1"/>
    <xf numFmtId="0" fontId="0" fillId="0" borderId="1" xfId="0" applyBorder="1" applyAlignment="1">
      <alignment horizontal="left" vertical="center" wrapText="1"/>
    </xf>
    <xf numFmtId="0" fontId="0" fillId="6" borderId="1" xfId="0" applyFill="1" applyBorder="1" applyAlignment="1">
      <alignment horizontal="left" vertical="center"/>
    </xf>
    <xf numFmtId="0" fontId="0" fillId="6" borderId="1" xfId="0" applyNumberFormat="1" applyFill="1" applyBorder="1" applyAlignment="1">
      <alignment horizontal="center"/>
    </xf>
    <xf numFmtId="0" fontId="17" fillId="6" borderId="1" xfId="0" applyFont="1" applyFill="1" applyBorder="1"/>
    <xf numFmtId="0" fontId="0" fillId="6" borderId="1" xfId="0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4" borderId="1" xfId="0" applyNumberFormat="1" applyFont="1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164" fontId="0" fillId="0" borderId="2" xfId="0" applyNumberFormat="1" applyBorder="1"/>
    <xf numFmtId="0" fontId="16" fillId="6" borderId="1" xfId="0" applyFont="1" applyFill="1" applyBorder="1"/>
    <xf numFmtId="0" fontId="16" fillId="6" borderId="1" xfId="0" applyFont="1" applyFill="1" applyBorder="1" applyAlignment="1">
      <alignment horizontal="center" vertical="center"/>
    </xf>
    <xf numFmtId="14" fontId="8" fillId="0" borderId="1" xfId="1" applyNumberFormat="1" applyFont="1" applyFill="1" applyBorder="1" applyAlignment="1" applyProtection="1">
      <alignment horizontal="left" vertical="top" wrapText="1"/>
    </xf>
    <xf numFmtId="49" fontId="4" fillId="0" borderId="1" xfId="1" applyNumberFormat="1" applyFont="1" applyFill="1" applyBorder="1" applyAlignment="1" applyProtection="1">
      <alignment horizontal="left" vertical="center" wrapText="1"/>
    </xf>
    <xf numFmtId="49" fontId="4" fillId="0" borderId="1" xfId="1" applyNumberFormat="1" applyFont="1" applyFill="1" applyBorder="1" applyAlignment="1" applyProtection="1">
      <alignment horizontal="center" vertical="center"/>
    </xf>
    <xf numFmtId="2" fontId="4" fillId="0" borderId="1" xfId="1" applyNumberFormat="1" applyFont="1" applyFill="1" applyBorder="1" applyAlignment="1" applyProtection="1">
      <alignment horizontal="center" vertical="center"/>
    </xf>
    <xf numFmtId="2" fontId="4" fillId="0" borderId="2" xfId="1" applyNumberFormat="1" applyFont="1" applyFill="1" applyBorder="1" applyAlignment="1" applyProtection="1">
      <alignment horizontal="center" vertical="center"/>
    </xf>
    <xf numFmtId="0" fontId="10" fillId="2" borderId="1" xfId="1" applyNumberFormat="1" applyFont="1" applyFill="1" applyBorder="1" applyAlignment="1" applyProtection="1">
      <alignment vertical="center" wrapText="1"/>
    </xf>
    <xf numFmtId="0" fontId="10" fillId="0" borderId="8" xfId="1" applyNumberFormat="1" applyFont="1" applyFill="1" applyBorder="1" applyAlignment="1" applyProtection="1">
      <alignment vertical="center" wrapText="1"/>
    </xf>
    <xf numFmtId="0" fontId="4" fillId="2" borderId="1" xfId="1" applyNumberFormat="1" applyFont="1" applyFill="1" applyBorder="1" applyAlignment="1" applyProtection="1">
      <alignment horizontal="left" vertical="center" wrapText="1"/>
    </xf>
    <xf numFmtId="0" fontId="13" fillId="2" borderId="0" xfId="0" applyFont="1" applyFill="1" applyAlignment="1"/>
    <xf numFmtId="0" fontId="9" fillId="0" borderId="1" xfId="1" applyFont="1" applyBorder="1" applyAlignment="1">
      <alignment horizontal="left" wrapText="1"/>
    </xf>
    <xf numFmtId="0" fontId="4" fillId="2" borderId="1" xfId="1" applyNumberFormat="1" applyFont="1" applyFill="1" applyBorder="1" applyAlignment="1">
      <alignment horizontal="center" vertical="top"/>
    </xf>
    <xf numFmtId="2" fontId="4" fillId="2" borderId="1" xfId="1" applyNumberFormat="1" applyFont="1" applyFill="1" applyBorder="1" applyAlignment="1">
      <alignment horizontal="center" vertical="center"/>
    </xf>
    <xf numFmtId="2" fontId="4" fillId="2" borderId="2" xfId="1" applyNumberFormat="1" applyFont="1" applyFill="1" applyBorder="1" applyAlignment="1">
      <alignment horizontal="center" vertical="center"/>
    </xf>
    <xf numFmtId="0" fontId="9" fillId="0" borderId="1" xfId="1" applyFont="1" applyBorder="1" applyAlignment="1">
      <alignment horizontal="left" vertical="top" wrapText="1"/>
    </xf>
    <xf numFmtId="2" fontId="4" fillId="2" borderId="1" xfId="1" applyNumberFormat="1" applyFont="1" applyFill="1" applyBorder="1" applyAlignment="1">
      <alignment horizontal="center" vertical="top"/>
    </xf>
    <xf numFmtId="0" fontId="20" fillId="2" borderId="1" xfId="0" applyFont="1" applyFill="1" applyBorder="1" applyAlignment="1">
      <alignment horizontal="center" vertical="center"/>
    </xf>
    <xf numFmtId="2" fontId="4" fillId="2" borderId="8" xfId="1" applyNumberFormat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vertical="center" wrapText="1"/>
    </xf>
    <xf numFmtId="49" fontId="4" fillId="2" borderId="1" xfId="1" applyNumberFormat="1" applyFont="1" applyFill="1" applyBorder="1" applyAlignment="1">
      <alignment horizontal="center" vertical="center"/>
    </xf>
    <xf numFmtId="0" fontId="9" fillId="0" borderId="1" xfId="1" applyFont="1" applyBorder="1" applyAlignment="1">
      <alignment vertical="center" wrapText="1"/>
    </xf>
    <xf numFmtId="0" fontId="4" fillId="2" borderId="1" xfId="1" applyNumberFormat="1" applyFont="1" applyFill="1" applyBorder="1" applyAlignment="1">
      <alignment horizontal="center" vertical="center"/>
    </xf>
    <xf numFmtId="0" fontId="21" fillId="7" borderId="1" xfId="0" applyFont="1" applyFill="1" applyBorder="1" applyAlignment="1">
      <alignment horizontal="center"/>
    </xf>
    <xf numFmtId="2" fontId="4" fillId="2" borderId="3" xfId="1" applyNumberFormat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left" vertical="top" wrapText="1"/>
    </xf>
    <xf numFmtId="2" fontId="5" fillId="2" borderId="1" xfId="1" applyNumberFormat="1" applyFont="1" applyFill="1" applyBorder="1" applyAlignment="1">
      <alignment horizontal="center" vertical="center"/>
    </xf>
    <xf numFmtId="49" fontId="4" fillId="2" borderId="1" xfId="1" applyNumberFormat="1" applyFont="1" applyFill="1" applyBorder="1" applyAlignment="1">
      <alignment horizontal="center" vertical="top"/>
    </xf>
    <xf numFmtId="0" fontId="15" fillId="2" borderId="1" xfId="1" applyFont="1" applyFill="1" applyBorder="1" applyAlignment="1">
      <alignment horizontal="left" vertical="top" wrapText="1"/>
    </xf>
    <xf numFmtId="2" fontId="4" fillId="2" borderId="2" xfId="1" applyNumberFormat="1" applyFont="1" applyFill="1" applyBorder="1" applyAlignment="1">
      <alignment horizontal="center" vertical="top"/>
    </xf>
    <xf numFmtId="0" fontId="9" fillId="2" borderId="1" xfId="1" applyFont="1" applyFill="1" applyBorder="1" applyAlignment="1">
      <alignment horizontal="left" vertical="top" wrapText="1"/>
    </xf>
    <xf numFmtId="0" fontId="6" fillId="2" borderId="1" xfId="1" applyFont="1" applyFill="1" applyBorder="1" applyAlignment="1">
      <alignment horizontal="left" vertical="top" wrapText="1"/>
    </xf>
    <xf numFmtId="2" fontId="5" fillId="2" borderId="1" xfId="1" applyNumberFormat="1" applyFont="1" applyFill="1" applyBorder="1" applyAlignment="1">
      <alignment horizontal="center" vertical="top"/>
    </xf>
    <xf numFmtId="0" fontId="9" fillId="2" borderId="1" xfId="1" applyFont="1" applyFill="1" applyBorder="1" applyAlignment="1">
      <alignment horizontal="left" wrapText="1"/>
    </xf>
    <xf numFmtId="49" fontId="4" fillId="8" borderId="1" xfId="1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12" fillId="0" borderId="0" xfId="1" applyNumberFormat="1" applyFont="1" applyFill="1" applyBorder="1" applyAlignment="1" applyProtection="1">
      <alignment horizontal="center" vertical="center"/>
    </xf>
    <xf numFmtId="0" fontId="5" fillId="0" borderId="2" xfId="1" applyNumberFormat="1" applyFont="1" applyFill="1" applyBorder="1" applyAlignment="1" applyProtection="1">
      <alignment horizontal="center" vertical="center"/>
    </xf>
    <xf numFmtId="0" fontId="5" fillId="0" borderId="3" xfId="1" applyNumberFormat="1" applyFont="1" applyFill="1" applyBorder="1" applyAlignment="1" applyProtection="1">
      <alignment horizontal="center" vertical="center"/>
    </xf>
    <xf numFmtId="0" fontId="5" fillId="0" borderId="4" xfId="1" applyNumberFormat="1" applyFont="1" applyFill="1" applyBorder="1" applyAlignment="1" applyProtection="1">
      <alignment horizontal="center" vertical="center"/>
    </xf>
    <xf numFmtId="0" fontId="6" fillId="2" borderId="7" xfId="0" applyNumberFormat="1" applyFont="1" applyFill="1" applyBorder="1" applyAlignment="1" applyProtection="1">
      <alignment horizontal="left" vertical="center" wrapText="1"/>
    </xf>
    <xf numFmtId="0" fontId="6" fillId="2" borderId="6" xfId="0" applyNumberFormat="1" applyFont="1" applyFill="1" applyBorder="1" applyAlignment="1" applyProtection="1">
      <alignment horizontal="left" vertical="center" wrapText="1"/>
    </xf>
    <xf numFmtId="0" fontId="6" fillId="0" borderId="1" xfId="1" applyNumberFormat="1" applyFont="1" applyFill="1" applyBorder="1" applyAlignment="1" applyProtection="1">
      <alignment horizontal="center" vertical="center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8"/>
  <sheetViews>
    <sheetView tabSelected="1" zoomScale="80" zoomScaleNormal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2" sqref="B2"/>
    </sheetView>
  </sheetViews>
  <sheetFormatPr defaultRowHeight="15.75" x14ac:dyDescent="0.25"/>
  <cols>
    <col min="1" max="1" width="4.7109375" style="31" customWidth="1"/>
    <col min="2" max="2" width="40.7109375" style="27" customWidth="1"/>
    <col min="3" max="3" width="10.7109375" style="2" customWidth="1"/>
    <col min="4" max="4" width="12.28515625" style="2" customWidth="1"/>
    <col min="5" max="6" width="10.5703125" style="2" bestFit="1" customWidth="1"/>
    <col min="7" max="7" width="12" style="2" bestFit="1" customWidth="1"/>
    <col min="8" max="8" width="9.28515625" style="2" bestFit="1" customWidth="1"/>
    <col min="9" max="9" width="9.28515625" style="31" bestFit="1" customWidth="1"/>
    <col min="10" max="10" width="10.7109375" style="2" bestFit="1" customWidth="1"/>
    <col min="11" max="12" width="10.85546875" style="2" bestFit="1" customWidth="1"/>
    <col min="13" max="13" width="10.5703125" style="2" bestFit="1" customWidth="1"/>
    <col min="14" max="14" width="9.28515625" style="2" bestFit="1" customWidth="1"/>
    <col min="15" max="254" width="9.140625" style="2"/>
    <col min="255" max="255" width="50.85546875" style="2" customWidth="1"/>
    <col min="256" max="256" width="10.7109375" style="2" customWidth="1"/>
    <col min="257" max="257" width="12.28515625" style="2" customWidth="1"/>
    <col min="258" max="259" width="10.5703125" style="2" bestFit="1" customWidth="1"/>
    <col min="260" max="260" width="12" style="2" bestFit="1" customWidth="1"/>
    <col min="261" max="262" width="9.28515625" style="2" bestFit="1" customWidth="1"/>
    <col min="263" max="264" width="10.7109375" style="2" bestFit="1" customWidth="1"/>
    <col min="265" max="266" width="10.85546875" style="2" bestFit="1" customWidth="1"/>
    <col min="267" max="267" width="10.5703125" style="2" bestFit="1" customWidth="1"/>
    <col min="268" max="268" width="9.28515625" style="2" bestFit="1" customWidth="1"/>
    <col min="269" max="510" width="9.140625" style="2"/>
    <col min="511" max="511" width="50.85546875" style="2" customWidth="1"/>
    <col min="512" max="512" width="10.7109375" style="2" customWidth="1"/>
    <col min="513" max="513" width="12.28515625" style="2" customWidth="1"/>
    <col min="514" max="515" width="10.5703125" style="2" bestFit="1" customWidth="1"/>
    <col min="516" max="516" width="12" style="2" bestFit="1" customWidth="1"/>
    <col min="517" max="518" width="9.28515625" style="2" bestFit="1" customWidth="1"/>
    <col min="519" max="520" width="10.7109375" style="2" bestFit="1" customWidth="1"/>
    <col min="521" max="522" width="10.85546875" style="2" bestFit="1" customWidth="1"/>
    <col min="523" max="523" width="10.5703125" style="2" bestFit="1" customWidth="1"/>
    <col min="524" max="524" width="9.28515625" style="2" bestFit="1" customWidth="1"/>
    <col min="525" max="766" width="9.140625" style="2"/>
    <col min="767" max="767" width="50.85546875" style="2" customWidth="1"/>
    <col min="768" max="768" width="10.7109375" style="2" customWidth="1"/>
    <col min="769" max="769" width="12.28515625" style="2" customWidth="1"/>
    <col min="770" max="771" width="10.5703125" style="2" bestFit="1" customWidth="1"/>
    <col min="772" max="772" width="12" style="2" bestFit="1" customWidth="1"/>
    <col min="773" max="774" width="9.28515625" style="2" bestFit="1" customWidth="1"/>
    <col min="775" max="776" width="10.7109375" style="2" bestFit="1" customWidth="1"/>
    <col min="777" max="778" width="10.85546875" style="2" bestFit="1" customWidth="1"/>
    <col min="779" max="779" width="10.5703125" style="2" bestFit="1" customWidth="1"/>
    <col min="780" max="780" width="9.28515625" style="2" bestFit="1" customWidth="1"/>
    <col min="781" max="1022" width="9.140625" style="2"/>
    <col min="1023" max="1023" width="50.85546875" style="2" customWidth="1"/>
    <col min="1024" max="1024" width="10.7109375" style="2" customWidth="1"/>
    <col min="1025" max="1025" width="12.28515625" style="2" customWidth="1"/>
    <col min="1026" max="1027" width="10.5703125" style="2" bestFit="1" customWidth="1"/>
    <col min="1028" max="1028" width="12" style="2" bestFit="1" customWidth="1"/>
    <col min="1029" max="1030" width="9.28515625" style="2" bestFit="1" customWidth="1"/>
    <col min="1031" max="1032" width="10.7109375" style="2" bestFit="1" customWidth="1"/>
    <col min="1033" max="1034" width="10.85546875" style="2" bestFit="1" customWidth="1"/>
    <col min="1035" max="1035" width="10.5703125" style="2" bestFit="1" customWidth="1"/>
    <col min="1036" max="1036" width="9.28515625" style="2" bestFit="1" customWidth="1"/>
    <col min="1037" max="1278" width="9.140625" style="2"/>
    <col min="1279" max="1279" width="50.85546875" style="2" customWidth="1"/>
    <col min="1280" max="1280" width="10.7109375" style="2" customWidth="1"/>
    <col min="1281" max="1281" width="12.28515625" style="2" customWidth="1"/>
    <col min="1282" max="1283" width="10.5703125" style="2" bestFit="1" customWidth="1"/>
    <col min="1284" max="1284" width="12" style="2" bestFit="1" customWidth="1"/>
    <col min="1285" max="1286" width="9.28515625" style="2" bestFit="1" customWidth="1"/>
    <col min="1287" max="1288" width="10.7109375" style="2" bestFit="1" customWidth="1"/>
    <col min="1289" max="1290" width="10.85546875" style="2" bestFit="1" customWidth="1"/>
    <col min="1291" max="1291" width="10.5703125" style="2" bestFit="1" customWidth="1"/>
    <col min="1292" max="1292" width="9.28515625" style="2" bestFit="1" customWidth="1"/>
    <col min="1293" max="1534" width="9.140625" style="2"/>
    <col min="1535" max="1535" width="50.85546875" style="2" customWidth="1"/>
    <col min="1536" max="1536" width="10.7109375" style="2" customWidth="1"/>
    <col min="1537" max="1537" width="12.28515625" style="2" customWidth="1"/>
    <col min="1538" max="1539" width="10.5703125" style="2" bestFit="1" customWidth="1"/>
    <col min="1540" max="1540" width="12" style="2" bestFit="1" customWidth="1"/>
    <col min="1541" max="1542" width="9.28515625" style="2" bestFit="1" customWidth="1"/>
    <col min="1543" max="1544" width="10.7109375" style="2" bestFit="1" customWidth="1"/>
    <col min="1545" max="1546" width="10.85546875" style="2" bestFit="1" customWidth="1"/>
    <col min="1547" max="1547" width="10.5703125" style="2" bestFit="1" customWidth="1"/>
    <col min="1548" max="1548" width="9.28515625" style="2" bestFit="1" customWidth="1"/>
    <col min="1549" max="1790" width="9.140625" style="2"/>
    <col min="1791" max="1791" width="50.85546875" style="2" customWidth="1"/>
    <col min="1792" max="1792" width="10.7109375" style="2" customWidth="1"/>
    <col min="1793" max="1793" width="12.28515625" style="2" customWidth="1"/>
    <col min="1794" max="1795" width="10.5703125" style="2" bestFit="1" customWidth="1"/>
    <col min="1796" max="1796" width="12" style="2" bestFit="1" customWidth="1"/>
    <col min="1797" max="1798" width="9.28515625" style="2" bestFit="1" customWidth="1"/>
    <col min="1799" max="1800" width="10.7109375" style="2" bestFit="1" customWidth="1"/>
    <col min="1801" max="1802" width="10.85546875" style="2" bestFit="1" customWidth="1"/>
    <col min="1803" max="1803" width="10.5703125" style="2" bestFit="1" customWidth="1"/>
    <col min="1804" max="1804" width="9.28515625" style="2" bestFit="1" customWidth="1"/>
    <col min="1805" max="2046" width="9.140625" style="2"/>
    <col min="2047" max="2047" width="50.85546875" style="2" customWidth="1"/>
    <col min="2048" max="2048" width="10.7109375" style="2" customWidth="1"/>
    <col min="2049" max="2049" width="12.28515625" style="2" customWidth="1"/>
    <col min="2050" max="2051" width="10.5703125" style="2" bestFit="1" customWidth="1"/>
    <col min="2052" max="2052" width="12" style="2" bestFit="1" customWidth="1"/>
    <col min="2053" max="2054" width="9.28515625" style="2" bestFit="1" customWidth="1"/>
    <col min="2055" max="2056" width="10.7109375" style="2" bestFit="1" customWidth="1"/>
    <col min="2057" max="2058" width="10.85546875" style="2" bestFit="1" customWidth="1"/>
    <col min="2059" max="2059" width="10.5703125" style="2" bestFit="1" customWidth="1"/>
    <col min="2060" max="2060" width="9.28515625" style="2" bestFit="1" customWidth="1"/>
    <col min="2061" max="2302" width="9.140625" style="2"/>
    <col min="2303" max="2303" width="50.85546875" style="2" customWidth="1"/>
    <col min="2304" max="2304" width="10.7109375" style="2" customWidth="1"/>
    <col min="2305" max="2305" width="12.28515625" style="2" customWidth="1"/>
    <col min="2306" max="2307" width="10.5703125" style="2" bestFit="1" customWidth="1"/>
    <col min="2308" max="2308" width="12" style="2" bestFit="1" customWidth="1"/>
    <col min="2309" max="2310" width="9.28515625" style="2" bestFit="1" customWidth="1"/>
    <col min="2311" max="2312" width="10.7109375" style="2" bestFit="1" customWidth="1"/>
    <col min="2313" max="2314" width="10.85546875" style="2" bestFit="1" customWidth="1"/>
    <col min="2315" max="2315" width="10.5703125" style="2" bestFit="1" customWidth="1"/>
    <col min="2316" max="2316" width="9.28515625" style="2" bestFit="1" customWidth="1"/>
    <col min="2317" max="2558" width="9.140625" style="2"/>
    <col min="2559" max="2559" width="50.85546875" style="2" customWidth="1"/>
    <col min="2560" max="2560" width="10.7109375" style="2" customWidth="1"/>
    <col min="2561" max="2561" width="12.28515625" style="2" customWidth="1"/>
    <col min="2562" max="2563" width="10.5703125" style="2" bestFit="1" customWidth="1"/>
    <col min="2564" max="2564" width="12" style="2" bestFit="1" customWidth="1"/>
    <col min="2565" max="2566" width="9.28515625" style="2" bestFit="1" customWidth="1"/>
    <col min="2567" max="2568" width="10.7109375" style="2" bestFit="1" customWidth="1"/>
    <col min="2569" max="2570" width="10.85546875" style="2" bestFit="1" customWidth="1"/>
    <col min="2571" max="2571" width="10.5703125" style="2" bestFit="1" customWidth="1"/>
    <col min="2572" max="2572" width="9.28515625" style="2" bestFit="1" customWidth="1"/>
    <col min="2573" max="2814" width="9.140625" style="2"/>
    <col min="2815" max="2815" width="50.85546875" style="2" customWidth="1"/>
    <col min="2816" max="2816" width="10.7109375" style="2" customWidth="1"/>
    <col min="2817" max="2817" width="12.28515625" style="2" customWidth="1"/>
    <col min="2818" max="2819" width="10.5703125" style="2" bestFit="1" customWidth="1"/>
    <col min="2820" max="2820" width="12" style="2" bestFit="1" customWidth="1"/>
    <col min="2821" max="2822" width="9.28515625" style="2" bestFit="1" customWidth="1"/>
    <col min="2823" max="2824" width="10.7109375" style="2" bestFit="1" customWidth="1"/>
    <col min="2825" max="2826" width="10.85546875" style="2" bestFit="1" customWidth="1"/>
    <col min="2827" max="2827" width="10.5703125" style="2" bestFit="1" customWidth="1"/>
    <col min="2828" max="2828" width="9.28515625" style="2" bestFit="1" customWidth="1"/>
    <col min="2829" max="3070" width="9.140625" style="2"/>
    <col min="3071" max="3071" width="50.85546875" style="2" customWidth="1"/>
    <col min="3072" max="3072" width="10.7109375" style="2" customWidth="1"/>
    <col min="3073" max="3073" width="12.28515625" style="2" customWidth="1"/>
    <col min="3074" max="3075" width="10.5703125" style="2" bestFit="1" customWidth="1"/>
    <col min="3076" max="3076" width="12" style="2" bestFit="1" customWidth="1"/>
    <col min="3077" max="3078" width="9.28515625" style="2" bestFit="1" customWidth="1"/>
    <col min="3079" max="3080" width="10.7109375" style="2" bestFit="1" customWidth="1"/>
    <col min="3081" max="3082" width="10.85546875" style="2" bestFit="1" customWidth="1"/>
    <col min="3083" max="3083" width="10.5703125" style="2" bestFit="1" customWidth="1"/>
    <col min="3084" max="3084" width="9.28515625" style="2" bestFit="1" customWidth="1"/>
    <col min="3085" max="3326" width="9.140625" style="2"/>
    <col min="3327" max="3327" width="50.85546875" style="2" customWidth="1"/>
    <col min="3328" max="3328" width="10.7109375" style="2" customWidth="1"/>
    <col min="3329" max="3329" width="12.28515625" style="2" customWidth="1"/>
    <col min="3330" max="3331" width="10.5703125" style="2" bestFit="1" customWidth="1"/>
    <col min="3332" max="3332" width="12" style="2" bestFit="1" customWidth="1"/>
    <col min="3333" max="3334" width="9.28515625" style="2" bestFit="1" customWidth="1"/>
    <col min="3335" max="3336" width="10.7109375" style="2" bestFit="1" customWidth="1"/>
    <col min="3337" max="3338" width="10.85546875" style="2" bestFit="1" customWidth="1"/>
    <col min="3339" max="3339" width="10.5703125" style="2" bestFit="1" customWidth="1"/>
    <col min="3340" max="3340" width="9.28515625" style="2" bestFit="1" customWidth="1"/>
    <col min="3341" max="3582" width="9.140625" style="2"/>
    <col min="3583" max="3583" width="50.85546875" style="2" customWidth="1"/>
    <col min="3584" max="3584" width="10.7109375" style="2" customWidth="1"/>
    <col min="3585" max="3585" width="12.28515625" style="2" customWidth="1"/>
    <col min="3586" max="3587" width="10.5703125" style="2" bestFit="1" customWidth="1"/>
    <col min="3588" max="3588" width="12" style="2" bestFit="1" customWidth="1"/>
    <col min="3589" max="3590" width="9.28515625" style="2" bestFit="1" customWidth="1"/>
    <col min="3591" max="3592" width="10.7109375" style="2" bestFit="1" customWidth="1"/>
    <col min="3593" max="3594" width="10.85546875" style="2" bestFit="1" customWidth="1"/>
    <col min="3595" max="3595" width="10.5703125" style="2" bestFit="1" customWidth="1"/>
    <col min="3596" max="3596" width="9.28515625" style="2" bestFit="1" customWidth="1"/>
    <col min="3597" max="3838" width="9.140625" style="2"/>
    <col min="3839" max="3839" width="50.85546875" style="2" customWidth="1"/>
    <col min="3840" max="3840" width="10.7109375" style="2" customWidth="1"/>
    <col min="3841" max="3841" width="12.28515625" style="2" customWidth="1"/>
    <col min="3842" max="3843" width="10.5703125" style="2" bestFit="1" customWidth="1"/>
    <col min="3844" max="3844" width="12" style="2" bestFit="1" customWidth="1"/>
    <col min="3845" max="3846" width="9.28515625" style="2" bestFit="1" customWidth="1"/>
    <col min="3847" max="3848" width="10.7109375" style="2" bestFit="1" customWidth="1"/>
    <col min="3849" max="3850" width="10.85546875" style="2" bestFit="1" customWidth="1"/>
    <col min="3851" max="3851" width="10.5703125" style="2" bestFit="1" customWidth="1"/>
    <col min="3852" max="3852" width="9.28515625" style="2" bestFit="1" customWidth="1"/>
    <col min="3853" max="4094" width="9.140625" style="2"/>
    <col min="4095" max="4095" width="50.85546875" style="2" customWidth="1"/>
    <col min="4096" max="4096" width="10.7109375" style="2" customWidth="1"/>
    <col min="4097" max="4097" width="12.28515625" style="2" customWidth="1"/>
    <col min="4098" max="4099" width="10.5703125" style="2" bestFit="1" customWidth="1"/>
    <col min="4100" max="4100" width="12" style="2" bestFit="1" customWidth="1"/>
    <col min="4101" max="4102" width="9.28515625" style="2" bestFit="1" customWidth="1"/>
    <col min="4103" max="4104" width="10.7109375" style="2" bestFit="1" customWidth="1"/>
    <col min="4105" max="4106" width="10.85546875" style="2" bestFit="1" customWidth="1"/>
    <col min="4107" max="4107" width="10.5703125" style="2" bestFit="1" customWidth="1"/>
    <col min="4108" max="4108" width="9.28515625" style="2" bestFit="1" customWidth="1"/>
    <col min="4109" max="4350" width="9.140625" style="2"/>
    <col min="4351" max="4351" width="50.85546875" style="2" customWidth="1"/>
    <col min="4352" max="4352" width="10.7109375" style="2" customWidth="1"/>
    <col min="4353" max="4353" width="12.28515625" style="2" customWidth="1"/>
    <col min="4354" max="4355" width="10.5703125" style="2" bestFit="1" customWidth="1"/>
    <col min="4356" max="4356" width="12" style="2" bestFit="1" customWidth="1"/>
    <col min="4357" max="4358" width="9.28515625" style="2" bestFit="1" customWidth="1"/>
    <col min="4359" max="4360" width="10.7109375" style="2" bestFit="1" customWidth="1"/>
    <col min="4361" max="4362" width="10.85546875" style="2" bestFit="1" customWidth="1"/>
    <col min="4363" max="4363" width="10.5703125" style="2" bestFit="1" customWidth="1"/>
    <col min="4364" max="4364" width="9.28515625" style="2" bestFit="1" customWidth="1"/>
    <col min="4365" max="4606" width="9.140625" style="2"/>
    <col min="4607" max="4607" width="50.85546875" style="2" customWidth="1"/>
    <col min="4608" max="4608" width="10.7109375" style="2" customWidth="1"/>
    <col min="4609" max="4609" width="12.28515625" style="2" customWidth="1"/>
    <col min="4610" max="4611" width="10.5703125" style="2" bestFit="1" customWidth="1"/>
    <col min="4612" max="4612" width="12" style="2" bestFit="1" customWidth="1"/>
    <col min="4613" max="4614" width="9.28515625" style="2" bestFit="1" customWidth="1"/>
    <col min="4615" max="4616" width="10.7109375" style="2" bestFit="1" customWidth="1"/>
    <col min="4617" max="4618" width="10.85546875" style="2" bestFit="1" customWidth="1"/>
    <col min="4619" max="4619" width="10.5703125" style="2" bestFit="1" customWidth="1"/>
    <col min="4620" max="4620" width="9.28515625" style="2" bestFit="1" customWidth="1"/>
    <col min="4621" max="4862" width="9.140625" style="2"/>
    <col min="4863" max="4863" width="50.85546875" style="2" customWidth="1"/>
    <col min="4864" max="4864" width="10.7109375" style="2" customWidth="1"/>
    <col min="4865" max="4865" width="12.28515625" style="2" customWidth="1"/>
    <col min="4866" max="4867" width="10.5703125" style="2" bestFit="1" customWidth="1"/>
    <col min="4868" max="4868" width="12" style="2" bestFit="1" customWidth="1"/>
    <col min="4869" max="4870" width="9.28515625" style="2" bestFit="1" customWidth="1"/>
    <col min="4871" max="4872" width="10.7109375" style="2" bestFit="1" customWidth="1"/>
    <col min="4873" max="4874" width="10.85546875" style="2" bestFit="1" customWidth="1"/>
    <col min="4875" max="4875" width="10.5703125" style="2" bestFit="1" customWidth="1"/>
    <col min="4876" max="4876" width="9.28515625" style="2" bestFit="1" customWidth="1"/>
    <col min="4877" max="5118" width="9.140625" style="2"/>
    <col min="5119" max="5119" width="50.85546875" style="2" customWidth="1"/>
    <col min="5120" max="5120" width="10.7109375" style="2" customWidth="1"/>
    <col min="5121" max="5121" width="12.28515625" style="2" customWidth="1"/>
    <col min="5122" max="5123" width="10.5703125" style="2" bestFit="1" customWidth="1"/>
    <col min="5124" max="5124" width="12" style="2" bestFit="1" customWidth="1"/>
    <col min="5125" max="5126" width="9.28515625" style="2" bestFit="1" customWidth="1"/>
    <col min="5127" max="5128" width="10.7109375" style="2" bestFit="1" customWidth="1"/>
    <col min="5129" max="5130" width="10.85546875" style="2" bestFit="1" customWidth="1"/>
    <col min="5131" max="5131" width="10.5703125" style="2" bestFit="1" customWidth="1"/>
    <col min="5132" max="5132" width="9.28515625" style="2" bestFit="1" customWidth="1"/>
    <col min="5133" max="5374" width="9.140625" style="2"/>
    <col min="5375" max="5375" width="50.85546875" style="2" customWidth="1"/>
    <col min="5376" max="5376" width="10.7109375" style="2" customWidth="1"/>
    <col min="5377" max="5377" width="12.28515625" style="2" customWidth="1"/>
    <col min="5378" max="5379" width="10.5703125" style="2" bestFit="1" customWidth="1"/>
    <col min="5380" max="5380" width="12" style="2" bestFit="1" customWidth="1"/>
    <col min="5381" max="5382" width="9.28515625" style="2" bestFit="1" customWidth="1"/>
    <col min="5383" max="5384" width="10.7109375" style="2" bestFit="1" customWidth="1"/>
    <col min="5385" max="5386" width="10.85546875" style="2" bestFit="1" customWidth="1"/>
    <col min="5387" max="5387" width="10.5703125" style="2" bestFit="1" customWidth="1"/>
    <col min="5388" max="5388" width="9.28515625" style="2" bestFit="1" customWidth="1"/>
    <col min="5389" max="5630" width="9.140625" style="2"/>
    <col min="5631" max="5631" width="50.85546875" style="2" customWidth="1"/>
    <col min="5632" max="5632" width="10.7109375" style="2" customWidth="1"/>
    <col min="5633" max="5633" width="12.28515625" style="2" customWidth="1"/>
    <col min="5634" max="5635" width="10.5703125" style="2" bestFit="1" customWidth="1"/>
    <col min="5636" max="5636" width="12" style="2" bestFit="1" customWidth="1"/>
    <col min="5637" max="5638" width="9.28515625" style="2" bestFit="1" customWidth="1"/>
    <col min="5639" max="5640" width="10.7109375" style="2" bestFit="1" customWidth="1"/>
    <col min="5641" max="5642" width="10.85546875" style="2" bestFit="1" customWidth="1"/>
    <col min="5643" max="5643" width="10.5703125" style="2" bestFit="1" customWidth="1"/>
    <col min="5644" max="5644" width="9.28515625" style="2" bestFit="1" customWidth="1"/>
    <col min="5645" max="5886" width="9.140625" style="2"/>
    <col min="5887" max="5887" width="50.85546875" style="2" customWidth="1"/>
    <col min="5888" max="5888" width="10.7109375" style="2" customWidth="1"/>
    <col min="5889" max="5889" width="12.28515625" style="2" customWidth="1"/>
    <col min="5890" max="5891" width="10.5703125" style="2" bestFit="1" customWidth="1"/>
    <col min="5892" max="5892" width="12" style="2" bestFit="1" customWidth="1"/>
    <col min="5893" max="5894" width="9.28515625" style="2" bestFit="1" customWidth="1"/>
    <col min="5895" max="5896" width="10.7109375" style="2" bestFit="1" customWidth="1"/>
    <col min="5897" max="5898" width="10.85546875" style="2" bestFit="1" customWidth="1"/>
    <col min="5899" max="5899" width="10.5703125" style="2" bestFit="1" customWidth="1"/>
    <col min="5900" max="5900" width="9.28515625" style="2" bestFit="1" customWidth="1"/>
    <col min="5901" max="6142" width="9.140625" style="2"/>
    <col min="6143" max="6143" width="50.85546875" style="2" customWidth="1"/>
    <col min="6144" max="6144" width="10.7109375" style="2" customWidth="1"/>
    <col min="6145" max="6145" width="12.28515625" style="2" customWidth="1"/>
    <col min="6146" max="6147" width="10.5703125" style="2" bestFit="1" customWidth="1"/>
    <col min="6148" max="6148" width="12" style="2" bestFit="1" customWidth="1"/>
    <col min="6149" max="6150" width="9.28515625" style="2" bestFit="1" customWidth="1"/>
    <col min="6151" max="6152" width="10.7109375" style="2" bestFit="1" customWidth="1"/>
    <col min="6153" max="6154" width="10.85546875" style="2" bestFit="1" customWidth="1"/>
    <col min="6155" max="6155" width="10.5703125" style="2" bestFit="1" customWidth="1"/>
    <col min="6156" max="6156" width="9.28515625" style="2" bestFit="1" customWidth="1"/>
    <col min="6157" max="6398" width="9.140625" style="2"/>
    <col min="6399" max="6399" width="50.85546875" style="2" customWidth="1"/>
    <col min="6400" max="6400" width="10.7109375" style="2" customWidth="1"/>
    <col min="6401" max="6401" width="12.28515625" style="2" customWidth="1"/>
    <col min="6402" max="6403" width="10.5703125" style="2" bestFit="1" customWidth="1"/>
    <col min="6404" max="6404" width="12" style="2" bestFit="1" customWidth="1"/>
    <col min="6405" max="6406" width="9.28515625" style="2" bestFit="1" customWidth="1"/>
    <col min="6407" max="6408" width="10.7109375" style="2" bestFit="1" customWidth="1"/>
    <col min="6409" max="6410" width="10.85546875" style="2" bestFit="1" customWidth="1"/>
    <col min="6411" max="6411" width="10.5703125" style="2" bestFit="1" customWidth="1"/>
    <col min="6412" max="6412" width="9.28515625" style="2" bestFit="1" customWidth="1"/>
    <col min="6413" max="6654" width="9.140625" style="2"/>
    <col min="6655" max="6655" width="50.85546875" style="2" customWidth="1"/>
    <col min="6656" max="6656" width="10.7109375" style="2" customWidth="1"/>
    <col min="6657" max="6657" width="12.28515625" style="2" customWidth="1"/>
    <col min="6658" max="6659" width="10.5703125" style="2" bestFit="1" customWidth="1"/>
    <col min="6660" max="6660" width="12" style="2" bestFit="1" customWidth="1"/>
    <col min="6661" max="6662" width="9.28515625" style="2" bestFit="1" customWidth="1"/>
    <col min="6663" max="6664" width="10.7109375" style="2" bestFit="1" customWidth="1"/>
    <col min="6665" max="6666" width="10.85546875" style="2" bestFit="1" customWidth="1"/>
    <col min="6667" max="6667" width="10.5703125" style="2" bestFit="1" customWidth="1"/>
    <col min="6668" max="6668" width="9.28515625" style="2" bestFit="1" customWidth="1"/>
    <col min="6669" max="6910" width="9.140625" style="2"/>
    <col min="6911" max="6911" width="50.85546875" style="2" customWidth="1"/>
    <col min="6912" max="6912" width="10.7109375" style="2" customWidth="1"/>
    <col min="6913" max="6913" width="12.28515625" style="2" customWidth="1"/>
    <col min="6914" max="6915" width="10.5703125" style="2" bestFit="1" customWidth="1"/>
    <col min="6916" max="6916" width="12" style="2" bestFit="1" customWidth="1"/>
    <col min="6917" max="6918" width="9.28515625" style="2" bestFit="1" customWidth="1"/>
    <col min="6919" max="6920" width="10.7109375" style="2" bestFit="1" customWidth="1"/>
    <col min="6921" max="6922" width="10.85546875" style="2" bestFit="1" customWidth="1"/>
    <col min="6923" max="6923" width="10.5703125" style="2" bestFit="1" customWidth="1"/>
    <col min="6924" max="6924" width="9.28515625" style="2" bestFit="1" customWidth="1"/>
    <col min="6925" max="7166" width="9.140625" style="2"/>
    <col min="7167" max="7167" width="50.85546875" style="2" customWidth="1"/>
    <col min="7168" max="7168" width="10.7109375" style="2" customWidth="1"/>
    <col min="7169" max="7169" width="12.28515625" style="2" customWidth="1"/>
    <col min="7170" max="7171" width="10.5703125" style="2" bestFit="1" customWidth="1"/>
    <col min="7172" max="7172" width="12" style="2" bestFit="1" customWidth="1"/>
    <col min="7173" max="7174" width="9.28515625" style="2" bestFit="1" customWidth="1"/>
    <col min="7175" max="7176" width="10.7109375" style="2" bestFit="1" customWidth="1"/>
    <col min="7177" max="7178" width="10.85546875" style="2" bestFit="1" customWidth="1"/>
    <col min="7179" max="7179" width="10.5703125" style="2" bestFit="1" customWidth="1"/>
    <col min="7180" max="7180" width="9.28515625" style="2" bestFit="1" customWidth="1"/>
    <col min="7181" max="7422" width="9.140625" style="2"/>
    <col min="7423" max="7423" width="50.85546875" style="2" customWidth="1"/>
    <col min="7424" max="7424" width="10.7109375" style="2" customWidth="1"/>
    <col min="7425" max="7425" width="12.28515625" style="2" customWidth="1"/>
    <col min="7426" max="7427" width="10.5703125" style="2" bestFit="1" customWidth="1"/>
    <col min="7428" max="7428" width="12" style="2" bestFit="1" customWidth="1"/>
    <col min="7429" max="7430" width="9.28515625" style="2" bestFit="1" customWidth="1"/>
    <col min="7431" max="7432" width="10.7109375" style="2" bestFit="1" customWidth="1"/>
    <col min="7433" max="7434" width="10.85546875" style="2" bestFit="1" customWidth="1"/>
    <col min="7435" max="7435" width="10.5703125" style="2" bestFit="1" customWidth="1"/>
    <col min="7436" max="7436" width="9.28515625" style="2" bestFit="1" customWidth="1"/>
    <col min="7437" max="7678" width="9.140625" style="2"/>
    <col min="7679" max="7679" width="50.85546875" style="2" customWidth="1"/>
    <col min="7680" max="7680" width="10.7109375" style="2" customWidth="1"/>
    <col min="7681" max="7681" width="12.28515625" style="2" customWidth="1"/>
    <col min="7682" max="7683" width="10.5703125" style="2" bestFit="1" customWidth="1"/>
    <col min="7684" max="7684" width="12" style="2" bestFit="1" customWidth="1"/>
    <col min="7685" max="7686" width="9.28515625" style="2" bestFit="1" customWidth="1"/>
    <col min="7687" max="7688" width="10.7109375" style="2" bestFit="1" customWidth="1"/>
    <col min="7689" max="7690" width="10.85546875" style="2" bestFit="1" customWidth="1"/>
    <col min="7691" max="7691" width="10.5703125" style="2" bestFit="1" customWidth="1"/>
    <col min="7692" max="7692" width="9.28515625" style="2" bestFit="1" customWidth="1"/>
    <col min="7693" max="7934" width="9.140625" style="2"/>
    <col min="7935" max="7935" width="50.85546875" style="2" customWidth="1"/>
    <col min="7936" max="7936" width="10.7109375" style="2" customWidth="1"/>
    <col min="7937" max="7937" width="12.28515625" style="2" customWidth="1"/>
    <col min="7938" max="7939" width="10.5703125" style="2" bestFit="1" customWidth="1"/>
    <col min="7940" max="7940" width="12" style="2" bestFit="1" customWidth="1"/>
    <col min="7941" max="7942" width="9.28515625" style="2" bestFit="1" customWidth="1"/>
    <col min="7943" max="7944" width="10.7109375" style="2" bestFit="1" customWidth="1"/>
    <col min="7945" max="7946" width="10.85546875" style="2" bestFit="1" customWidth="1"/>
    <col min="7947" max="7947" width="10.5703125" style="2" bestFit="1" customWidth="1"/>
    <col min="7948" max="7948" width="9.28515625" style="2" bestFit="1" customWidth="1"/>
    <col min="7949" max="8190" width="9.140625" style="2"/>
    <col min="8191" max="8191" width="50.85546875" style="2" customWidth="1"/>
    <col min="8192" max="8192" width="10.7109375" style="2" customWidth="1"/>
    <col min="8193" max="8193" width="12.28515625" style="2" customWidth="1"/>
    <col min="8194" max="8195" width="10.5703125" style="2" bestFit="1" customWidth="1"/>
    <col min="8196" max="8196" width="12" style="2" bestFit="1" customWidth="1"/>
    <col min="8197" max="8198" width="9.28515625" style="2" bestFit="1" customWidth="1"/>
    <col min="8199" max="8200" width="10.7109375" style="2" bestFit="1" customWidth="1"/>
    <col min="8201" max="8202" width="10.85546875" style="2" bestFit="1" customWidth="1"/>
    <col min="8203" max="8203" width="10.5703125" style="2" bestFit="1" customWidth="1"/>
    <col min="8204" max="8204" width="9.28515625" style="2" bestFit="1" customWidth="1"/>
    <col min="8205" max="8446" width="9.140625" style="2"/>
    <col min="8447" max="8447" width="50.85546875" style="2" customWidth="1"/>
    <col min="8448" max="8448" width="10.7109375" style="2" customWidth="1"/>
    <col min="8449" max="8449" width="12.28515625" style="2" customWidth="1"/>
    <col min="8450" max="8451" width="10.5703125" style="2" bestFit="1" customWidth="1"/>
    <col min="8452" max="8452" width="12" style="2" bestFit="1" customWidth="1"/>
    <col min="8453" max="8454" width="9.28515625" style="2" bestFit="1" customWidth="1"/>
    <col min="8455" max="8456" width="10.7109375" style="2" bestFit="1" customWidth="1"/>
    <col min="8457" max="8458" width="10.85546875" style="2" bestFit="1" customWidth="1"/>
    <col min="8459" max="8459" width="10.5703125" style="2" bestFit="1" customWidth="1"/>
    <col min="8460" max="8460" width="9.28515625" style="2" bestFit="1" customWidth="1"/>
    <col min="8461" max="8702" width="9.140625" style="2"/>
    <col min="8703" max="8703" width="50.85546875" style="2" customWidth="1"/>
    <col min="8704" max="8704" width="10.7109375" style="2" customWidth="1"/>
    <col min="8705" max="8705" width="12.28515625" style="2" customWidth="1"/>
    <col min="8706" max="8707" width="10.5703125" style="2" bestFit="1" customWidth="1"/>
    <col min="8708" max="8708" width="12" style="2" bestFit="1" customWidth="1"/>
    <col min="8709" max="8710" width="9.28515625" style="2" bestFit="1" customWidth="1"/>
    <col min="8711" max="8712" width="10.7109375" style="2" bestFit="1" customWidth="1"/>
    <col min="8713" max="8714" width="10.85546875" style="2" bestFit="1" customWidth="1"/>
    <col min="8715" max="8715" width="10.5703125" style="2" bestFit="1" customWidth="1"/>
    <col min="8716" max="8716" width="9.28515625" style="2" bestFit="1" customWidth="1"/>
    <col min="8717" max="8958" width="9.140625" style="2"/>
    <col min="8959" max="8959" width="50.85546875" style="2" customWidth="1"/>
    <col min="8960" max="8960" width="10.7109375" style="2" customWidth="1"/>
    <col min="8961" max="8961" width="12.28515625" style="2" customWidth="1"/>
    <col min="8962" max="8963" width="10.5703125" style="2" bestFit="1" customWidth="1"/>
    <col min="8964" max="8964" width="12" style="2" bestFit="1" customWidth="1"/>
    <col min="8965" max="8966" width="9.28515625" style="2" bestFit="1" customWidth="1"/>
    <col min="8967" max="8968" width="10.7109375" style="2" bestFit="1" customWidth="1"/>
    <col min="8969" max="8970" width="10.85546875" style="2" bestFit="1" customWidth="1"/>
    <col min="8971" max="8971" width="10.5703125" style="2" bestFit="1" customWidth="1"/>
    <col min="8972" max="8972" width="9.28515625" style="2" bestFit="1" customWidth="1"/>
    <col min="8973" max="9214" width="9.140625" style="2"/>
    <col min="9215" max="9215" width="50.85546875" style="2" customWidth="1"/>
    <col min="9216" max="9216" width="10.7109375" style="2" customWidth="1"/>
    <col min="9217" max="9217" width="12.28515625" style="2" customWidth="1"/>
    <col min="9218" max="9219" width="10.5703125" style="2" bestFit="1" customWidth="1"/>
    <col min="9220" max="9220" width="12" style="2" bestFit="1" customWidth="1"/>
    <col min="9221" max="9222" width="9.28515625" style="2" bestFit="1" customWidth="1"/>
    <col min="9223" max="9224" width="10.7109375" style="2" bestFit="1" customWidth="1"/>
    <col min="9225" max="9226" width="10.85546875" style="2" bestFit="1" customWidth="1"/>
    <col min="9227" max="9227" width="10.5703125" style="2" bestFit="1" customWidth="1"/>
    <col min="9228" max="9228" width="9.28515625" style="2" bestFit="1" customWidth="1"/>
    <col min="9229" max="9470" width="9.140625" style="2"/>
    <col min="9471" max="9471" width="50.85546875" style="2" customWidth="1"/>
    <col min="9472" max="9472" width="10.7109375" style="2" customWidth="1"/>
    <col min="9473" max="9473" width="12.28515625" style="2" customWidth="1"/>
    <col min="9474" max="9475" width="10.5703125" style="2" bestFit="1" customWidth="1"/>
    <col min="9476" max="9476" width="12" style="2" bestFit="1" customWidth="1"/>
    <col min="9477" max="9478" width="9.28515625" style="2" bestFit="1" customWidth="1"/>
    <col min="9479" max="9480" width="10.7109375" style="2" bestFit="1" customWidth="1"/>
    <col min="9481" max="9482" width="10.85546875" style="2" bestFit="1" customWidth="1"/>
    <col min="9483" max="9483" width="10.5703125" style="2" bestFit="1" customWidth="1"/>
    <col min="9484" max="9484" width="9.28515625" style="2" bestFit="1" customWidth="1"/>
    <col min="9485" max="9726" width="9.140625" style="2"/>
    <col min="9727" max="9727" width="50.85546875" style="2" customWidth="1"/>
    <col min="9728" max="9728" width="10.7109375" style="2" customWidth="1"/>
    <col min="9729" max="9729" width="12.28515625" style="2" customWidth="1"/>
    <col min="9730" max="9731" width="10.5703125" style="2" bestFit="1" customWidth="1"/>
    <col min="9732" max="9732" width="12" style="2" bestFit="1" customWidth="1"/>
    <col min="9733" max="9734" width="9.28515625" style="2" bestFit="1" customWidth="1"/>
    <col min="9735" max="9736" width="10.7109375" style="2" bestFit="1" customWidth="1"/>
    <col min="9737" max="9738" width="10.85546875" style="2" bestFit="1" customWidth="1"/>
    <col min="9739" max="9739" width="10.5703125" style="2" bestFit="1" customWidth="1"/>
    <col min="9740" max="9740" width="9.28515625" style="2" bestFit="1" customWidth="1"/>
    <col min="9741" max="9982" width="9.140625" style="2"/>
    <col min="9983" max="9983" width="50.85546875" style="2" customWidth="1"/>
    <col min="9984" max="9984" width="10.7109375" style="2" customWidth="1"/>
    <col min="9985" max="9985" width="12.28515625" style="2" customWidth="1"/>
    <col min="9986" max="9987" width="10.5703125" style="2" bestFit="1" customWidth="1"/>
    <col min="9988" max="9988" width="12" style="2" bestFit="1" customWidth="1"/>
    <col min="9989" max="9990" width="9.28515625" style="2" bestFit="1" customWidth="1"/>
    <col min="9991" max="9992" width="10.7109375" style="2" bestFit="1" customWidth="1"/>
    <col min="9993" max="9994" width="10.85546875" style="2" bestFit="1" customWidth="1"/>
    <col min="9995" max="9995" width="10.5703125" style="2" bestFit="1" customWidth="1"/>
    <col min="9996" max="9996" width="9.28515625" style="2" bestFit="1" customWidth="1"/>
    <col min="9997" max="10238" width="9.140625" style="2"/>
    <col min="10239" max="10239" width="50.85546875" style="2" customWidth="1"/>
    <col min="10240" max="10240" width="10.7109375" style="2" customWidth="1"/>
    <col min="10241" max="10241" width="12.28515625" style="2" customWidth="1"/>
    <col min="10242" max="10243" width="10.5703125" style="2" bestFit="1" customWidth="1"/>
    <col min="10244" max="10244" width="12" style="2" bestFit="1" customWidth="1"/>
    <col min="10245" max="10246" width="9.28515625" style="2" bestFit="1" customWidth="1"/>
    <col min="10247" max="10248" width="10.7109375" style="2" bestFit="1" customWidth="1"/>
    <col min="10249" max="10250" width="10.85546875" style="2" bestFit="1" customWidth="1"/>
    <col min="10251" max="10251" width="10.5703125" style="2" bestFit="1" customWidth="1"/>
    <col min="10252" max="10252" width="9.28515625" style="2" bestFit="1" customWidth="1"/>
    <col min="10253" max="10494" width="9.140625" style="2"/>
    <col min="10495" max="10495" width="50.85546875" style="2" customWidth="1"/>
    <col min="10496" max="10496" width="10.7109375" style="2" customWidth="1"/>
    <col min="10497" max="10497" width="12.28515625" style="2" customWidth="1"/>
    <col min="10498" max="10499" width="10.5703125" style="2" bestFit="1" customWidth="1"/>
    <col min="10500" max="10500" width="12" style="2" bestFit="1" customWidth="1"/>
    <col min="10501" max="10502" width="9.28515625" style="2" bestFit="1" customWidth="1"/>
    <col min="10503" max="10504" width="10.7109375" style="2" bestFit="1" customWidth="1"/>
    <col min="10505" max="10506" width="10.85546875" style="2" bestFit="1" customWidth="1"/>
    <col min="10507" max="10507" width="10.5703125" style="2" bestFit="1" customWidth="1"/>
    <col min="10508" max="10508" width="9.28515625" style="2" bestFit="1" customWidth="1"/>
    <col min="10509" max="10750" width="9.140625" style="2"/>
    <col min="10751" max="10751" width="50.85546875" style="2" customWidth="1"/>
    <col min="10752" max="10752" width="10.7109375" style="2" customWidth="1"/>
    <col min="10753" max="10753" width="12.28515625" style="2" customWidth="1"/>
    <col min="10754" max="10755" width="10.5703125" style="2" bestFit="1" customWidth="1"/>
    <col min="10756" max="10756" width="12" style="2" bestFit="1" customWidth="1"/>
    <col min="10757" max="10758" width="9.28515625" style="2" bestFit="1" customWidth="1"/>
    <col min="10759" max="10760" width="10.7109375" style="2" bestFit="1" customWidth="1"/>
    <col min="10761" max="10762" width="10.85546875" style="2" bestFit="1" customWidth="1"/>
    <col min="10763" max="10763" width="10.5703125" style="2" bestFit="1" customWidth="1"/>
    <col min="10764" max="10764" width="9.28515625" style="2" bestFit="1" customWidth="1"/>
    <col min="10765" max="11006" width="9.140625" style="2"/>
    <col min="11007" max="11007" width="50.85546875" style="2" customWidth="1"/>
    <col min="11008" max="11008" width="10.7109375" style="2" customWidth="1"/>
    <col min="11009" max="11009" width="12.28515625" style="2" customWidth="1"/>
    <col min="11010" max="11011" width="10.5703125" style="2" bestFit="1" customWidth="1"/>
    <col min="11012" max="11012" width="12" style="2" bestFit="1" customWidth="1"/>
    <col min="11013" max="11014" width="9.28515625" style="2" bestFit="1" customWidth="1"/>
    <col min="11015" max="11016" width="10.7109375" style="2" bestFit="1" customWidth="1"/>
    <col min="11017" max="11018" width="10.85546875" style="2" bestFit="1" customWidth="1"/>
    <col min="11019" max="11019" width="10.5703125" style="2" bestFit="1" customWidth="1"/>
    <col min="11020" max="11020" width="9.28515625" style="2" bestFit="1" customWidth="1"/>
    <col min="11021" max="11262" width="9.140625" style="2"/>
    <col min="11263" max="11263" width="50.85546875" style="2" customWidth="1"/>
    <col min="11264" max="11264" width="10.7109375" style="2" customWidth="1"/>
    <col min="11265" max="11265" width="12.28515625" style="2" customWidth="1"/>
    <col min="11266" max="11267" width="10.5703125" style="2" bestFit="1" customWidth="1"/>
    <col min="11268" max="11268" width="12" style="2" bestFit="1" customWidth="1"/>
    <col min="11269" max="11270" width="9.28515625" style="2" bestFit="1" customWidth="1"/>
    <col min="11271" max="11272" width="10.7109375" style="2" bestFit="1" customWidth="1"/>
    <col min="11273" max="11274" width="10.85546875" style="2" bestFit="1" customWidth="1"/>
    <col min="11275" max="11275" width="10.5703125" style="2" bestFit="1" customWidth="1"/>
    <col min="11276" max="11276" width="9.28515625" style="2" bestFit="1" customWidth="1"/>
    <col min="11277" max="11518" width="9.140625" style="2"/>
    <col min="11519" max="11519" width="50.85546875" style="2" customWidth="1"/>
    <col min="11520" max="11520" width="10.7109375" style="2" customWidth="1"/>
    <col min="11521" max="11521" width="12.28515625" style="2" customWidth="1"/>
    <col min="11522" max="11523" width="10.5703125" style="2" bestFit="1" customWidth="1"/>
    <col min="11524" max="11524" width="12" style="2" bestFit="1" customWidth="1"/>
    <col min="11525" max="11526" width="9.28515625" style="2" bestFit="1" customWidth="1"/>
    <col min="11527" max="11528" width="10.7109375" style="2" bestFit="1" customWidth="1"/>
    <col min="11529" max="11530" width="10.85546875" style="2" bestFit="1" customWidth="1"/>
    <col min="11531" max="11531" width="10.5703125" style="2" bestFit="1" customWidth="1"/>
    <col min="11532" max="11532" width="9.28515625" style="2" bestFit="1" customWidth="1"/>
    <col min="11533" max="11774" width="9.140625" style="2"/>
    <col min="11775" max="11775" width="50.85546875" style="2" customWidth="1"/>
    <col min="11776" max="11776" width="10.7109375" style="2" customWidth="1"/>
    <col min="11777" max="11777" width="12.28515625" style="2" customWidth="1"/>
    <col min="11778" max="11779" width="10.5703125" style="2" bestFit="1" customWidth="1"/>
    <col min="11780" max="11780" width="12" style="2" bestFit="1" customWidth="1"/>
    <col min="11781" max="11782" width="9.28515625" style="2" bestFit="1" customWidth="1"/>
    <col min="11783" max="11784" width="10.7109375" style="2" bestFit="1" customWidth="1"/>
    <col min="11785" max="11786" width="10.85546875" style="2" bestFit="1" customWidth="1"/>
    <col min="11787" max="11787" width="10.5703125" style="2" bestFit="1" customWidth="1"/>
    <col min="11788" max="11788" width="9.28515625" style="2" bestFit="1" customWidth="1"/>
    <col min="11789" max="12030" width="9.140625" style="2"/>
    <col min="12031" max="12031" width="50.85546875" style="2" customWidth="1"/>
    <col min="12032" max="12032" width="10.7109375" style="2" customWidth="1"/>
    <col min="12033" max="12033" width="12.28515625" style="2" customWidth="1"/>
    <col min="12034" max="12035" width="10.5703125" style="2" bestFit="1" customWidth="1"/>
    <col min="12036" max="12036" width="12" style="2" bestFit="1" customWidth="1"/>
    <col min="12037" max="12038" width="9.28515625" style="2" bestFit="1" customWidth="1"/>
    <col min="12039" max="12040" width="10.7109375" style="2" bestFit="1" customWidth="1"/>
    <col min="12041" max="12042" width="10.85546875" style="2" bestFit="1" customWidth="1"/>
    <col min="12043" max="12043" width="10.5703125" style="2" bestFit="1" customWidth="1"/>
    <col min="12044" max="12044" width="9.28515625" style="2" bestFit="1" customWidth="1"/>
    <col min="12045" max="12286" width="9.140625" style="2"/>
    <col min="12287" max="12287" width="50.85546875" style="2" customWidth="1"/>
    <col min="12288" max="12288" width="10.7109375" style="2" customWidth="1"/>
    <col min="12289" max="12289" width="12.28515625" style="2" customWidth="1"/>
    <col min="12290" max="12291" width="10.5703125" style="2" bestFit="1" customWidth="1"/>
    <col min="12292" max="12292" width="12" style="2" bestFit="1" customWidth="1"/>
    <col min="12293" max="12294" width="9.28515625" style="2" bestFit="1" customWidth="1"/>
    <col min="12295" max="12296" width="10.7109375" style="2" bestFit="1" customWidth="1"/>
    <col min="12297" max="12298" width="10.85546875" style="2" bestFit="1" customWidth="1"/>
    <col min="12299" max="12299" width="10.5703125" style="2" bestFit="1" customWidth="1"/>
    <col min="12300" max="12300" width="9.28515625" style="2" bestFit="1" customWidth="1"/>
    <col min="12301" max="12542" width="9.140625" style="2"/>
    <col min="12543" max="12543" width="50.85546875" style="2" customWidth="1"/>
    <col min="12544" max="12544" width="10.7109375" style="2" customWidth="1"/>
    <col min="12545" max="12545" width="12.28515625" style="2" customWidth="1"/>
    <col min="12546" max="12547" width="10.5703125" style="2" bestFit="1" customWidth="1"/>
    <col min="12548" max="12548" width="12" style="2" bestFit="1" customWidth="1"/>
    <col min="12549" max="12550" width="9.28515625" style="2" bestFit="1" customWidth="1"/>
    <col min="12551" max="12552" width="10.7109375" style="2" bestFit="1" customWidth="1"/>
    <col min="12553" max="12554" width="10.85546875" style="2" bestFit="1" customWidth="1"/>
    <col min="12555" max="12555" width="10.5703125" style="2" bestFit="1" customWidth="1"/>
    <col min="12556" max="12556" width="9.28515625" style="2" bestFit="1" customWidth="1"/>
    <col min="12557" max="12798" width="9.140625" style="2"/>
    <col min="12799" max="12799" width="50.85546875" style="2" customWidth="1"/>
    <col min="12800" max="12800" width="10.7109375" style="2" customWidth="1"/>
    <col min="12801" max="12801" width="12.28515625" style="2" customWidth="1"/>
    <col min="12802" max="12803" width="10.5703125" style="2" bestFit="1" customWidth="1"/>
    <col min="12804" max="12804" width="12" style="2" bestFit="1" customWidth="1"/>
    <col min="12805" max="12806" width="9.28515625" style="2" bestFit="1" customWidth="1"/>
    <col min="12807" max="12808" width="10.7109375" style="2" bestFit="1" customWidth="1"/>
    <col min="12809" max="12810" width="10.85546875" style="2" bestFit="1" customWidth="1"/>
    <col min="12811" max="12811" width="10.5703125" style="2" bestFit="1" customWidth="1"/>
    <col min="12812" max="12812" width="9.28515625" style="2" bestFit="1" customWidth="1"/>
    <col min="12813" max="13054" width="9.140625" style="2"/>
    <col min="13055" max="13055" width="50.85546875" style="2" customWidth="1"/>
    <col min="13056" max="13056" width="10.7109375" style="2" customWidth="1"/>
    <col min="13057" max="13057" width="12.28515625" style="2" customWidth="1"/>
    <col min="13058" max="13059" width="10.5703125" style="2" bestFit="1" customWidth="1"/>
    <col min="13060" max="13060" width="12" style="2" bestFit="1" customWidth="1"/>
    <col min="13061" max="13062" width="9.28515625" style="2" bestFit="1" customWidth="1"/>
    <col min="13063" max="13064" width="10.7109375" style="2" bestFit="1" customWidth="1"/>
    <col min="13065" max="13066" width="10.85546875" style="2" bestFit="1" customWidth="1"/>
    <col min="13067" max="13067" width="10.5703125" style="2" bestFit="1" customWidth="1"/>
    <col min="13068" max="13068" width="9.28515625" style="2" bestFit="1" customWidth="1"/>
    <col min="13069" max="13310" width="9.140625" style="2"/>
    <col min="13311" max="13311" width="50.85546875" style="2" customWidth="1"/>
    <col min="13312" max="13312" width="10.7109375" style="2" customWidth="1"/>
    <col min="13313" max="13313" width="12.28515625" style="2" customWidth="1"/>
    <col min="13314" max="13315" width="10.5703125" style="2" bestFit="1" customWidth="1"/>
    <col min="13316" max="13316" width="12" style="2" bestFit="1" customWidth="1"/>
    <col min="13317" max="13318" width="9.28515625" style="2" bestFit="1" customWidth="1"/>
    <col min="13319" max="13320" width="10.7109375" style="2" bestFit="1" customWidth="1"/>
    <col min="13321" max="13322" width="10.85546875" style="2" bestFit="1" customWidth="1"/>
    <col min="13323" max="13323" width="10.5703125" style="2" bestFit="1" customWidth="1"/>
    <col min="13324" max="13324" width="9.28515625" style="2" bestFit="1" customWidth="1"/>
    <col min="13325" max="13566" width="9.140625" style="2"/>
    <col min="13567" max="13567" width="50.85546875" style="2" customWidth="1"/>
    <col min="13568" max="13568" width="10.7109375" style="2" customWidth="1"/>
    <col min="13569" max="13569" width="12.28515625" style="2" customWidth="1"/>
    <col min="13570" max="13571" width="10.5703125" style="2" bestFit="1" customWidth="1"/>
    <col min="13572" max="13572" width="12" style="2" bestFit="1" customWidth="1"/>
    <col min="13573" max="13574" width="9.28515625" style="2" bestFit="1" customWidth="1"/>
    <col min="13575" max="13576" width="10.7109375" style="2" bestFit="1" customWidth="1"/>
    <col min="13577" max="13578" width="10.85546875" style="2" bestFit="1" customWidth="1"/>
    <col min="13579" max="13579" width="10.5703125" style="2" bestFit="1" customWidth="1"/>
    <col min="13580" max="13580" width="9.28515625" style="2" bestFit="1" customWidth="1"/>
    <col min="13581" max="13822" width="9.140625" style="2"/>
    <col min="13823" max="13823" width="50.85546875" style="2" customWidth="1"/>
    <col min="13824" max="13824" width="10.7109375" style="2" customWidth="1"/>
    <col min="13825" max="13825" width="12.28515625" style="2" customWidth="1"/>
    <col min="13826" max="13827" width="10.5703125" style="2" bestFit="1" customWidth="1"/>
    <col min="13828" max="13828" width="12" style="2" bestFit="1" customWidth="1"/>
    <col min="13829" max="13830" width="9.28515625" style="2" bestFit="1" customWidth="1"/>
    <col min="13831" max="13832" width="10.7109375" style="2" bestFit="1" customWidth="1"/>
    <col min="13833" max="13834" width="10.85546875" style="2" bestFit="1" customWidth="1"/>
    <col min="13835" max="13835" width="10.5703125" style="2" bestFit="1" customWidth="1"/>
    <col min="13836" max="13836" width="9.28515625" style="2" bestFit="1" customWidth="1"/>
    <col min="13837" max="14078" width="9.140625" style="2"/>
    <col min="14079" max="14079" width="50.85546875" style="2" customWidth="1"/>
    <col min="14080" max="14080" width="10.7109375" style="2" customWidth="1"/>
    <col min="14081" max="14081" width="12.28515625" style="2" customWidth="1"/>
    <col min="14082" max="14083" width="10.5703125" style="2" bestFit="1" customWidth="1"/>
    <col min="14084" max="14084" width="12" style="2" bestFit="1" customWidth="1"/>
    <col min="14085" max="14086" width="9.28515625" style="2" bestFit="1" customWidth="1"/>
    <col min="14087" max="14088" width="10.7109375" style="2" bestFit="1" customWidth="1"/>
    <col min="14089" max="14090" width="10.85546875" style="2" bestFit="1" customWidth="1"/>
    <col min="14091" max="14091" width="10.5703125" style="2" bestFit="1" customWidth="1"/>
    <col min="14092" max="14092" width="9.28515625" style="2" bestFit="1" customWidth="1"/>
    <col min="14093" max="14334" width="9.140625" style="2"/>
    <col min="14335" max="14335" width="50.85546875" style="2" customWidth="1"/>
    <col min="14336" max="14336" width="10.7109375" style="2" customWidth="1"/>
    <col min="14337" max="14337" width="12.28515625" style="2" customWidth="1"/>
    <col min="14338" max="14339" width="10.5703125" style="2" bestFit="1" customWidth="1"/>
    <col min="14340" max="14340" width="12" style="2" bestFit="1" customWidth="1"/>
    <col min="14341" max="14342" width="9.28515625" style="2" bestFit="1" customWidth="1"/>
    <col min="14343" max="14344" width="10.7109375" style="2" bestFit="1" customWidth="1"/>
    <col min="14345" max="14346" width="10.85546875" style="2" bestFit="1" customWidth="1"/>
    <col min="14347" max="14347" width="10.5703125" style="2" bestFit="1" customWidth="1"/>
    <col min="14348" max="14348" width="9.28515625" style="2" bestFit="1" customWidth="1"/>
    <col min="14349" max="14590" width="9.140625" style="2"/>
    <col min="14591" max="14591" width="50.85546875" style="2" customWidth="1"/>
    <col min="14592" max="14592" width="10.7109375" style="2" customWidth="1"/>
    <col min="14593" max="14593" width="12.28515625" style="2" customWidth="1"/>
    <col min="14594" max="14595" width="10.5703125" style="2" bestFit="1" customWidth="1"/>
    <col min="14596" max="14596" width="12" style="2" bestFit="1" customWidth="1"/>
    <col min="14597" max="14598" width="9.28515625" style="2" bestFit="1" customWidth="1"/>
    <col min="14599" max="14600" width="10.7109375" style="2" bestFit="1" customWidth="1"/>
    <col min="14601" max="14602" width="10.85546875" style="2" bestFit="1" customWidth="1"/>
    <col min="14603" max="14603" width="10.5703125" style="2" bestFit="1" customWidth="1"/>
    <col min="14604" max="14604" width="9.28515625" style="2" bestFit="1" customWidth="1"/>
    <col min="14605" max="14846" width="9.140625" style="2"/>
    <col min="14847" max="14847" width="50.85546875" style="2" customWidth="1"/>
    <col min="14848" max="14848" width="10.7109375" style="2" customWidth="1"/>
    <col min="14849" max="14849" width="12.28515625" style="2" customWidth="1"/>
    <col min="14850" max="14851" width="10.5703125" style="2" bestFit="1" customWidth="1"/>
    <col min="14852" max="14852" width="12" style="2" bestFit="1" customWidth="1"/>
    <col min="14853" max="14854" width="9.28515625" style="2" bestFit="1" customWidth="1"/>
    <col min="14855" max="14856" width="10.7109375" style="2" bestFit="1" customWidth="1"/>
    <col min="14857" max="14858" width="10.85546875" style="2" bestFit="1" customWidth="1"/>
    <col min="14859" max="14859" width="10.5703125" style="2" bestFit="1" customWidth="1"/>
    <col min="14860" max="14860" width="9.28515625" style="2" bestFit="1" customWidth="1"/>
    <col min="14861" max="15102" width="9.140625" style="2"/>
    <col min="15103" max="15103" width="50.85546875" style="2" customWidth="1"/>
    <col min="15104" max="15104" width="10.7109375" style="2" customWidth="1"/>
    <col min="15105" max="15105" width="12.28515625" style="2" customWidth="1"/>
    <col min="15106" max="15107" width="10.5703125" style="2" bestFit="1" customWidth="1"/>
    <col min="15108" max="15108" width="12" style="2" bestFit="1" customWidth="1"/>
    <col min="15109" max="15110" width="9.28515625" style="2" bestFit="1" customWidth="1"/>
    <col min="15111" max="15112" width="10.7109375" style="2" bestFit="1" customWidth="1"/>
    <col min="15113" max="15114" width="10.85546875" style="2" bestFit="1" customWidth="1"/>
    <col min="15115" max="15115" width="10.5703125" style="2" bestFit="1" customWidth="1"/>
    <col min="15116" max="15116" width="9.28515625" style="2" bestFit="1" customWidth="1"/>
    <col min="15117" max="15358" width="9.140625" style="2"/>
    <col min="15359" max="15359" width="50.85546875" style="2" customWidth="1"/>
    <col min="15360" max="15360" width="10.7109375" style="2" customWidth="1"/>
    <col min="15361" max="15361" width="12.28515625" style="2" customWidth="1"/>
    <col min="15362" max="15363" width="10.5703125" style="2" bestFit="1" customWidth="1"/>
    <col min="15364" max="15364" width="12" style="2" bestFit="1" customWidth="1"/>
    <col min="15365" max="15366" width="9.28515625" style="2" bestFit="1" customWidth="1"/>
    <col min="15367" max="15368" width="10.7109375" style="2" bestFit="1" customWidth="1"/>
    <col min="15369" max="15370" width="10.85546875" style="2" bestFit="1" customWidth="1"/>
    <col min="15371" max="15371" width="10.5703125" style="2" bestFit="1" customWidth="1"/>
    <col min="15372" max="15372" width="9.28515625" style="2" bestFit="1" customWidth="1"/>
    <col min="15373" max="15614" width="9.140625" style="2"/>
    <col min="15615" max="15615" width="50.85546875" style="2" customWidth="1"/>
    <col min="15616" max="15616" width="10.7109375" style="2" customWidth="1"/>
    <col min="15617" max="15617" width="12.28515625" style="2" customWidth="1"/>
    <col min="15618" max="15619" width="10.5703125" style="2" bestFit="1" customWidth="1"/>
    <col min="15620" max="15620" width="12" style="2" bestFit="1" customWidth="1"/>
    <col min="15621" max="15622" width="9.28515625" style="2" bestFit="1" customWidth="1"/>
    <col min="15623" max="15624" width="10.7109375" style="2" bestFit="1" customWidth="1"/>
    <col min="15625" max="15626" width="10.85546875" style="2" bestFit="1" customWidth="1"/>
    <col min="15627" max="15627" width="10.5703125" style="2" bestFit="1" customWidth="1"/>
    <col min="15628" max="15628" width="9.28515625" style="2" bestFit="1" customWidth="1"/>
    <col min="15629" max="15870" width="9.140625" style="2"/>
    <col min="15871" max="15871" width="50.85546875" style="2" customWidth="1"/>
    <col min="15872" max="15872" width="10.7109375" style="2" customWidth="1"/>
    <col min="15873" max="15873" width="12.28515625" style="2" customWidth="1"/>
    <col min="15874" max="15875" width="10.5703125" style="2" bestFit="1" customWidth="1"/>
    <col min="15876" max="15876" width="12" style="2" bestFit="1" customWidth="1"/>
    <col min="15877" max="15878" width="9.28515625" style="2" bestFit="1" customWidth="1"/>
    <col min="15879" max="15880" width="10.7109375" style="2" bestFit="1" customWidth="1"/>
    <col min="15881" max="15882" width="10.85546875" style="2" bestFit="1" customWidth="1"/>
    <col min="15883" max="15883" width="10.5703125" style="2" bestFit="1" customWidth="1"/>
    <col min="15884" max="15884" width="9.28515625" style="2" bestFit="1" customWidth="1"/>
    <col min="15885" max="16126" width="9.140625" style="2"/>
    <col min="16127" max="16127" width="50.85546875" style="2" customWidth="1"/>
    <col min="16128" max="16128" width="10.7109375" style="2" customWidth="1"/>
    <col min="16129" max="16129" width="12.28515625" style="2" customWidth="1"/>
    <col min="16130" max="16131" width="10.5703125" style="2" bestFit="1" customWidth="1"/>
    <col min="16132" max="16132" width="12" style="2" bestFit="1" customWidth="1"/>
    <col min="16133" max="16134" width="9.28515625" style="2" bestFit="1" customWidth="1"/>
    <col min="16135" max="16136" width="10.7109375" style="2" bestFit="1" customWidth="1"/>
    <col min="16137" max="16138" width="10.85546875" style="2" bestFit="1" customWidth="1"/>
    <col min="16139" max="16139" width="10.5703125" style="2" bestFit="1" customWidth="1"/>
    <col min="16140" max="16140" width="9.28515625" style="2" bestFit="1" customWidth="1"/>
    <col min="16141" max="16384" width="9.140625" style="2"/>
  </cols>
  <sheetData>
    <row r="1" spans="1:17" x14ac:dyDescent="0.25"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Q1" s="2" t="s">
        <v>19</v>
      </c>
    </row>
    <row r="2" spans="1:17" ht="20.25" x14ac:dyDescent="0.25">
      <c r="A2" s="191"/>
      <c r="B2" s="183">
        <v>44545</v>
      </c>
      <c r="C2" s="3"/>
      <c r="D2" s="3"/>
      <c r="E2" s="3"/>
      <c r="F2" s="3"/>
      <c r="G2" s="3"/>
      <c r="H2" s="1"/>
      <c r="I2" s="28"/>
      <c r="J2" s="1"/>
      <c r="K2" s="1"/>
      <c r="L2" s="1"/>
      <c r="M2" s="1"/>
      <c r="N2" s="1"/>
    </row>
    <row r="3" spans="1:17" ht="15.75" customHeight="1" x14ac:dyDescent="0.25">
      <c r="A3" s="216"/>
      <c r="B3" s="223" t="s">
        <v>0</v>
      </c>
      <c r="C3" s="224" t="s">
        <v>196</v>
      </c>
      <c r="D3" s="225" t="s">
        <v>1</v>
      </c>
      <c r="E3" s="225" t="s">
        <v>2</v>
      </c>
      <c r="F3" s="225" t="s">
        <v>3</v>
      </c>
      <c r="G3" s="225" t="s">
        <v>4</v>
      </c>
      <c r="H3" s="225" t="s">
        <v>5</v>
      </c>
      <c r="I3" s="225"/>
      <c r="J3" s="225"/>
      <c r="K3" s="218" t="s">
        <v>6</v>
      </c>
      <c r="L3" s="219"/>
      <c r="M3" s="219"/>
      <c r="N3" s="220"/>
      <c r="O3" s="2" t="s">
        <v>19</v>
      </c>
    </row>
    <row r="4" spans="1:17" x14ac:dyDescent="0.25">
      <c r="A4" s="216"/>
      <c r="B4" s="223"/>
      <c r="C4" s="224"/>
      <c r="D4" s="225"/>
      <c r="E4" s="225"/>
      <c r="F4" s="225"/>
      <c r="G4" s="225"/>
      <c r="H4" s="4" t="s">
        <v>7</v>
      </c>
      <c r="I4" s="29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</row>
    <row r="5" spans="1:17" s="5" customFormat="1" ht="20.25" customHeight="1" x14ac:dyDescent="0.3">
      <c r="A5" s="45"/>
      <c r="B5" s="189" t="s">
        <v>194</v>
      </c>
      <c r="C5" s="46"/>
      <c r="D5" s="47"/>
      <c r="E5" s="47"/>
      <c r="F5" s="47"/>
      <c r="G5" s="48"/>
      <c r="H5" s="48"/>
      <c r="I5" s="48"/>
      <c r="J5" s="48"/>
      <c r="K5" s="48"/>
      <c r="L5" s="48"/>
      <c r="M5" s="12"/>
      <c r="N5" s="12"/>
    </row>
    <row r="6" spans="1:17" s="20" customFormat="1" x14ac:dyDescent="0.25">
      <c r="A6" s="190"/>
      <c r="B6" s="192" t="s">
        <v>20</v>
      </c>
      <c r="C6" s="193">
        <v>50</v>
      </c>
      <c r="D6" s="194">
        <v>0.85</v>
      </c>
      <c r="E6" s="194">
        <v>3.6</v>
      </c>
      <c r="F6" s="194">
        <v>4.9000000000000004</v>
      </c>
      <c r="G6" s="195">
        <v>55.68</v>
      </c>
      <c r="H6" s="195" t="s">
        <v>36</v>
      </c>
      <c r="I6" s="195">
        <v>3.99</v>
      </c>
      <c r="J6" s="195">
        <v>0</v>
      </c>
      <c r="K6" s="195">
        <v>21.3</v>
      </c>
      <c r="L6" s="195">
        <v>24.36</v>
      </c>
      <c r="M6" s="195">
        <v>12.4</v>
      </c>
      <c r="N6" s="194">
        <v>0.8</v>
      </c>
    </row>
    <row r="7" spans="1:17" s="43" customFormat="1" x14ac:dyDescent="0.25">
      <c r="A7" s="6"/>
      <c r="B7" s="196" t="s">
        <v>199</v>
      </c>
      <c r="C7" s="193">
        <v>150</v>
      </c>
      <c r="D7" s="197">
        <v>10.84</v>
      </c>
      <c r="E7" s="194">
        <v>12.7</v>
      </c>
      <c r="F7" s="194">
        <v>27.33</v>
      </c>
      <c r="G7" s="195">
        <v>267.89999999999998</v>
      </c>
      <c r="H7" s="195">
        <v>6.4000000000000001E-2</v>
      </c>
      <c r="I7" s="195">
        <v>1.6</v>
      </c>
      <c r="J7" s="195">
        <v>92</v>
      </c>
      <c r="K7" s="195">
        <v>235</v>
      </c>
      <c r="L7" s="195">
        <v>162</v>
      </c>
      <c r="M7" s="194">
        <v>16.2</v>
      </c>
      <c r="N7" s="194">
        <v>0.98</v>
      </c>
    </row>
    <row r="8" spans="1:17" s="43" customFormat="1" x14ac:dyDescent="0.25">
      <c r="A8" s="42"/>
      <c r="B8" s="196" t="s">
        <v>200</v>
      </c>
      <c r="C8" s="193">
        <v>10</v>
      </c>
      <c r="D8" s="198">
        <v>12.5</v>
      </c>
      <c r="E8" s="198">
        <v>15.8</v>
      </c>
      <c r="F8" s="198">
        <v>26</v>
      </c>
      <c r="G8" s="198">
        <v>296</v>
      </c>
      <c r="H8" s="195">
        <v>0.01</v>
      </c>
      <c r="I8" s="195">
        <v>0.11</v>
      </c>
      <c r="J8" s="195">
        <v>39</v>
      </c>
      <c r="K8" s="195">
        <v>132</v>
      </c>
      <c r="L8" s="195">
        <v>75</v>
      </c>
      <c r="M8" s="199">
        <v>5.25</v>
      </c>
      <c r="N8" s="199">
        <v>0.15</v>
      </c>
    </row>
    <row r="9" spans="1:17" s="43" customFormat="1" x14ac:dyDescent="0.25">
      <c r="A9" s="6"/>
      <c r="B9" s="200" t="s">
        <v>201</v>
      </c>
      <c r="C9" s="201">
        <v>200</v>
      </c>
      <c r="D9" s="198">
        <v>3.1659999999999999</v>
      </c>
      <c r="E9" s="198">
        <v>2.6779999999999999</v>
      </c>
      <c r="F9" s="198">
        <v>15.94</v>
      </c>
      <c r="G9" s="198">
        <v>100.6</v>
      </c>
      <c r="H9" s="198">
        <v>4.3999999999999997E-2</v>
      </c>
      <c r="I9" s="195">
        <v>1.3</v>
      </c>
      <c r="J9" s="195">
        <v>20</v>
      </c>
      <c r="K9" s="195">
        <v>125.78</v>
      </c>
      <c r="L9" s="195">
        <v>90</v>
      </c>
      <c r="M9" s="194">
        <v>14</v>
      </c>
      <c r="N9" s="194">
        <v>0.13400000000000001</v>
      </c>
    </row>
    <row r="10" spans="1:17" s="43" customFormat="1" x14ac:dyDescent="0.25">
      <c r="A10" s="6"/>
      <c r="B10" s="202" t="s">
        <v>15</v>
      </c>
      <c r="C10" s="203">
        <v>35</v>
      </c>
      <c r="D10" s="194">
        <v>2.37</v>
      </c>
      <c r="E10" s="194">
        <v>0.3</v>
      </c>
      <c r="F10" s="194">
        <v>13.86</v>
      </c>
      <c r="G10" s="195">
        <v>70.14</v>
      </c>
      <c r="H10" s="195">
        <v>0.3</v>
      </c>
      <c r="I10" s="195">
        <v>0</v>
      </c>
      <c r="J10" s="195">
        <v>0</v>
      </c>
      <c r="K10" s="195">
        <v>6.9</v>
      </c>
      <c r="L10" s="195">
        <v>26.1</v>
      </c>
      <c r="M10" s="194">
        <v>9.9</v>
      </c>
      <c r="N10" s="194">
        <v>0.33</v>
      </c>
    </row>
    <row r="11" spans="1:17" s="43" customFormat="1" x14ac:dyDescent="0.25">
      <c r="A11" s="6"/>
      <c r="B11" s="200" t="s">
        <v>23</v>
      </c>
      <c r="C11" s="203">
        <v>20</v>
      </c>
      <c r="D11" s="204">
        <v>1.1200000000000001</v>
      </c>
      <c r="E11" s="204">
        <v>0.22</v>
      </c>
      <c r="F11" s="204">
        <v>9.4</v>
      </c>
      <c r="G11" s="204">
        <v>45.98</v>
      </c>
      <c r="H11" s="205">
        <v>0.03</v>
      </c>
      <c r="I11" s="195">
        <v>0</v>
      </c>
      <c r="J11" s="195">
        <v>0</v>
      </c>
      <c r="K11" s="195">
        <v>6.9</v>
      </c>
      <c r="L11" s="195">
        <v>21.8</v>
      </c>
      <c r="M11" s="194">
        <v>7.5</v>
      </c>
      <c r="N11" s="194">
        <v>0.93</v>
      </c>
    </row>
    <row r="12" spans="1:17" s="43" customFormat="1" x14ac:dyDescent="0.25">
      <c r="A12" s="42"/>
      <c r="B12" s="206" t="s">
        <v>17</v>
      </c>
      <c r="C12" s="201"/>
      <c r="D12" s="207">
        <f t="shared" ref="D12:N12" si="0">SUM(D6:D11)</f>
        <v>30.846</v>
      </c>
      <c r="E12" s="207">
        <f t="shared" si="0"/>
        <v>35.297999999999995</v>
      </c>
      <c r="F12" s="207">
        <f t="shared" si="0"/>
        <v>97.43</v>
      </c>
      <c r="G12" s="207">
        <f t="shared" si="0"/>
        <v>836.3</v>
      </c>
      <c r="H12" s="207">
        <f t="shared" si="0"/>
        <v>0.44799999999999995</v>
      </c>
      <c r="I12" s="207">
        <f t="shared" si="0"/>
        <v>7</v>
      </c>
      <c r="J12" s="207">
        <f t="shared" si="0"/>
        <v>151</v>
      </c>
      <c r="K12" s="207">
        <f t="shared" si="0"/>
        <v>527.88</v>
      </c>
      <c r="L12" s="207">
        <f t="shared" si="0"/>
        <v>399.26000000000005</v>
      </c>
      <c r="M12" s="207">
        <f t="shared" si="0"/>
        <v>65.25</v>
      </c>
      <c r="N12" s="207">
        <f t="shared" si="0"/>
        <v>3.3240000000000003</v>
      </c>
    </row>
    <row r="13" spans="1:17" s="43" customFormat="1" x14ac:dyDescent="0.25">
      <c r="A13" s="6"/>
      <c r="B13" s="35"/>
      <c r="C13" s="8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</row>
    <row r="14" spans="1:17" s="43" customFormat="1" ht="15" x14ac:dyDescent="0.25"/>
    <row r="15" spans="1:17" s="31" customFormat="1" ht="19.5" customHeight="1" x14ac:dyDescent="0.25">
      <c r="A15" s="59"/>
      <c r="B15" s="188" t="s">
        <v>195</v>
      </c>
      <c r="C15" s="8"/>
      <c r="D15" s="12"/>
      <c r="E15" s="12"/>
      <c r="F15" s="12"/>
      <c r="G15" s="11"/>
      <c r="H15" s="11"/>
      <c r="I15" s="11"/>
      <c r="J15" s="11"/>
      <c r="K15" s="11"/>
      <c r="L15" s="11"/>
      <c r="M15" s="11"/>
      <c r="N15" s="12"/>
    </row>
    <row r="16" spans="1:17" s="43" customFormat="1" x14ac:dyDescent="0.25">
      <c r="A16" s="6"/>
      <c r="B16" s="192" t="s">
        <v>20</v>
      </c>
      <c r="C16" s="208" t="s">
        <v>29</v>
      </c>
      <c r="D16" s="194">
        <v>0.85</v>
      </c>
      <c r="E16" s="194">
        <v>3.6</v>
      </c>
      <c r="F16" s="194">
        <v>4.9000000000000004</v>
      </c>
      <c r="G16" s="195">
        <v>55.68</v>
      </c>
      <c r="H16" s="195" t="s">
        <v>36</v>
      </c>
      <c r="I16" s="195">
        <v>3.99</v>
      </c>
      <c r="J16" s="195">
        <v>0</v>
      </c>
      <c r="K16" s="195">
        <v>1.62</v>
      </c>
      <c r="L16" s="195">
        <v>21.3</v>
      </c>
      <c r="M16" s="195">
        <v>24.36</v>
      </c>
      <c r="N16" s="195">
        <v>12.4</v>
      </c>
    </row>
    <row r="17" spans="1:14" s="43" customFormat="1" x14ac:dyDescent="0.25">
      <c r="A17" s="6"/>
      <c r="B17" s="209" t="s">
        <v>202</v>
      </c>
      <c r="C17" s="208" t="s">
        <v>18</v>
      </c>
      <c r="D17" s="197">
        <v>2.2000000000000002</v>
      </c>
      <c r="E17" s="197">
        <v>1.8</v>
      </c>
      <c r="F17" s="197">
        <v>16.399999999999999</v>
      </c>
      <c r="G17" s="210">
        <v>90</v>
      </c>
      <c r="H17" s="195">
        <v>7.0000000000000007E-2</v>
      </c>
      <c r="I17" s="195">
        <v>6.6</v>
      </c>
      <c r="J17" s="195">
        <v>0</v>
      </c>
      <c r="K17" s="195">
        <v>21.36</v>
      </c>
      <c r="L17" s="195">
        <v>44.78</v>
      </c>
      <c r="M17" s="195">
        <v>18.22</v>
      </c>
      <c r="N17" s="194">
        <v>0.7</v>
      </c>
    </row>
    <row r="18" spans="1:14" s="43" customFormat="1" x14ac:dyDescent="0.25">
      <c r="A18" s="6"/>
      <c r="B18" s="200" t="s">
        <v>203</v>
      </c>
      <c r="C18" s="201" t="s">
        <v>204</v>
      </c>
      <c r="D18" s="194">
        <v>10.76</v>
      </c>
      <c r="E18" s="194">
        <v>5.75</v>
      </c>
      <c r="F18" s="194">
        <v>3.8</v>
      </c>
      <c r="G18" s="195">
        <v>116</v>
      </c>
      <c r="H18" s="195">
        <v>0.1</v>
      </c>
      <c r="I18" s="195">
        <v>6.45</v>
      </c>
      <c r="J18" s="195">
        <v>5.74</v>
      </c>
      <c r="K18" s="195">
        <v>36.950000000000003</v>
      </c>
      <c r="L18" s="195">
        <v>32.869999999999997</v>
      </c>
      <c r="M18" s="195">
        <v>37.28</v>
      </c>
      <c r="N18" s="194">
        <v>0.77</v>
      </c>
    </row>
    <row r="19" spans="1:14" s="43" customFormat="1" x14ac:dyDescent="0.25">
      <c r="A19" s="6"/>
      <c r="B19" s="200" t="s">
        <v>205</v>
      </c>
      <c r="C19" s="203">
        <v>150</v>
      </c>
      <c r="D19" s="194">
        <v>2.89</v>
      </c>
      <c r="E19" s="194">
        <v>5.66</v>
      </c>
      <c r="F19" s="194">
        <v>20.010000000000002</v>
      </c>
      <c r="G19" s="195">
        <v>150.15</v>
      </c>
      <c r="H19" s="195">
        <v>0.16</v>
      </c>
      <c r="I19" s="195">
        <v>20.62</v>
      </c>
      <c r="J19" s="195">
        <v>28.6</v>
      </c>
      <c r="K19" s="195">
        <v>19.53</v>
      </c>
      <c r="L19" s="195">
        <v>79.78</v>
      </c>
      <c r="M19" s="195">
        <v>29.06</v>
      </c>
      <c r="N19" s="194">
        <v>1.17</v>
      </c>
    </row>
    <row r="20" spans="1:14" s="43" customFormat="1" x14ac:dyDescent="0.25">
      <c r="A20" s="6"/>
      <c r="B20" s="211" t="s">
        <v>206</v>
      </c>
      <c r="C20" s="201">
        <v>200</v>
      </c>
      <c r="D20" s="194">
        <v>1</v>
      </c>
      <c r="E20" s="194">
        <v>0</v>
      </c>
      <c r="F20" s="194">
        <v>20.2</v>
      </c>
      <c r="G20" s="195">
        <v>84.8</v>
      </c>
      <c r="H20" s="195">
        <v>0.02</v>
      </c>
      <c r="I20" s="195">
        <v>4</v>
      </c>
      <c r="J20" s="195">
        <v>0</v>
      </c>
      <c r="K20" s="195">
        <v>14</v>
      </c>
      <c r="L20" s="195">
        <v>1.4</v>
      </c>
      <c r="M20" s="195">
        <v>8</v>
      </c>
      <c r="N20" s="194">
        <v>2.8</v>
      </c>
    </row>
    <row r="21" spans="1:14" s="43" customFormat="1" x14ac:dyDescent="0.25">
      <c r="A21" s="6"/>
      <c r="B21" s="200" t="s">
        <v>15</v>
      </c>
      <c r="C21" s="201" t="s">
        <v>16</v>
      </c>
      <c r="D21" s="194">
        <v>2.37</v>
      </c>
      <c r="E21" s="194">
        <v>0.3</v>
      </c>
      <c r="F21" s="194">
        <v>13.86</v>
      </c>
      <c r="G21" s="195">
        <v>70.14</v>
      </c>
      <c r="H21" s="195">
        <v>0.3</v>
      </c>
      <c r="I21" s="195">
        <v>0</v>
      </c>
      <c r="J21" s="195">
        <v>0</v>
      </c>
      <c r="K21" s="195">
        <v>6.9</v>
      </c>
      <c r="L21" s="195">
        <v>26.1</v>
      </c>
      <c r="M21" s="195">
        <v>9.9</v>
      </c>
      <c r="N21" s="194">
        <v>0.33</v>
      </c>
    </row>
    <row r="22" spans="1:14" s="43" customFormat="1" x14ac:dyDescent="0.25">
      <c r="A22" s="6"/>
      <c r="B22" s="200" t="s">
        <v>23</v>
      </c>
      <c r="C22" s="201" t="s">
        <v>207</v>
      </c>
      <c r="D22" s="194">
        <v>1.68</v>
      </c>
      <c r="E22" s="194">
        <v>0.33</v>
      </c>
      <c r="F22" s="194">
        <v>14.1</v>
      </c>
      <c r="G22" s="195">
        <v>68.97</v>
      </c>
      <c r="H22" s="195">
        <v>0.03</v>
      </c>
      <c r="I22" s="195">
        <v>0</v>
      </c>
      <c r="J22" s="195">
        <v>0</v>
      </c>
      <c r="K22" s="195">
        <v>6.9</v>
      </c>
      <c r="L22" s="195">
        <v>31.8</v>
      </c>
      <c r="M22" s="195">
        <v>7.5</v>
      </c>
      <c r="N22" s="194">
        <v>0.93</v>
      </c>
    </row>
    <row r="23" spans="1:14" s="43" customFormat="1" x14ac:dyDescent="0.25">
      <c r="A23" s="6"/>
      <c r="B23" s="212" t="s">
        <v>17</v>
      </c>
      <c r="C23" s="208"/>
      <c r="D23" s="213">
        <f>SUM(D16:D22)</f>
        <v>21.75</v>
      </c>
      <c r="E23" s="213">
        <f t="shared" ref="E23:N23" si="1">SUM(E16:E22)</f>
        <v>17.440000000000001</v>
      </c>
      <c r="F23" s="213">
        <f t="shared" si="1"/>
        <v>93.27</v>
      </c>
      <c r="G23" s="213">
        <f t="shared" si="1"/>
        <v>635.74000000000012</v>
      </c>
      <c r="H23" s="213">
        <f t="shared" si="1"/>
        <v>0.68</v>
      </c>
      <c r="I23" s="213">
        <f t="shared" si="1"/>
        <v>41.66</v>
      </c>
      <c r="J23" s="213">
        <f t="shared" si="1"/>
        <v>34.340000000000003</v>
      </c>
      <c r="K23" s="213">
        <f t="shared" si="1"/>
        <v>107.26000000000002</v>
      </c>
      <c r="L23" s="213">
        <f t="shared" si="1"/>
        <v>238.03</v>
      </c>
      <c r="M23" s="213">
        <f t="shared" si="1"/>
        <v>134.32</v>
      </c>
      <c r="N23" s="213">
        <f t="shared" si="1"/>
        <v>19.099999999999998</v>
      </c>
    </row>
    <row r="24" spans="1:14" s="43" customFormat="1" x14ac:dyDescent="0.25">
      <c r="A24" s="6"/>
      <c r="B24" s="33"/>
      <c r="C24" s="16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</row>
    <row r="25" spans="1:14" s="43" customFormat="1" ht="15" x14ac:dyDescent="0.25"/>
    <row r="26" spans="1:14" s="31" customFormat="1" ht="20.25" customHeight="1" x14ac:dyDescent="0.25">
      <c r="A26" s="43"/>
      <c r="B26" s="188" t="s">
        <v>197</v>
      </c>
      <c r="C26" s="8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spans="1:14" s="43" customFormat="1" x14ac:dyDescent="0.25">
      <c r="A27" s="6"/>
      <c r="B27" s="214" t="s">
        <v>20</v>
      </c>
      <c r="C27" s="208" t="s">
        <v>29</v>
      </c>
      <c r="D27" s="194">
        <v>1.41</v>
      </c>
      <c r="E27" s="194">
        <v>6.01</v>
      </c>
      <c r="F27" s="194">
        <v>8.26</v>
      </c>
      <c r="G27" s="195">
        <v>92.8</v>
      </c>
      <c r="H27" s="195">
        <v>0.02</v>
      </c>
      <c r="I27" s="195">
        <v>6.65</v>
      </c>
      <c r="J27" s="195">
        <v>0</v>
      </c>
      <c r="K27" s="195">
        <v>35.5</v>
      </c>
      <c r="L27" s="195">
        <v>40.6</v>
      </c>
      <c r="M27" s="195">
        <v>20.7</v>
      </c>
      <c r="N27" s="195">
        <v>1.32</v>
      </c>
    </row>
    <row r="28" spans="1:14" s="43" customFormat="1" x14ac:dyDescent="0.25">
      <c r="A28" s="6"/>
      <c r="B28" s="209" t="s">
        <v>202</v>
      </c>
      <c r="C28" s="208" t="s">
        <v>26</v>
      </c>
      <c r="D28" s="197">
        <v>3.3</v>
      </c>
      <c r="E28" s="197">
        <v>2.7</v>
      </c>
      <c r="F28" s="197">
        <v>24</v>
      </c>
      <c r="G28" s="210">
        <v>135</v>
      </c>
      <c r="H28" s="195">
        <v>0.1</v>
      </c>
      <c r="I28" s="195">
        <v>9.9</v>
      </c>
      <c r="J28" s="195">
        <v>0</v>
      </c>
      <c r="K28" s="195">
        <v>32.04</v>
      </c>
      <c r="L28" s="195">
        <v>67.17</v>
      </c>
      <c r="M28" s="195">
        <v>27.33</v>
      </c>
      <c r="N28" s="194">
        <v>1.05</v>
      </c>
    </row>
    <row r="29" spans="1:14" s="43" customFormat="1" x14ac:dyDescent="0.25">
      <c r="A29" s="6"/>
      <c r="B29" s="200" t="s">
        <v>208</v>
      </c>
      <c r="C29" s="215" t="s">
        <v>204</v>
      </c>
      <c r="D29" s="194">
        <v>10.76</v>
      </c>
      <c r="E29" s="194">
        <v>5.75</v>
      </c>
      <c r="F29" s="194">
        <v>3.8</v>
      </c>
      <c r="G29" s="195">
        <v>116</v>
      </c>
      <c r="H29" s="195">
        <v>0.1</v>
      </c>
      <c r="I29" s="195">
        <v>6.45</v>
      </c>
      <c r="J29" s="195">
        <v>5.74</v>
      </c>
      <c r="K29" s="195">
        <v>36.950000000000003</v>
      </c>
      <c r="L29" s="195">
        <v>32.869999999999997</v>
      </c>
      <c r="M29" s="195">
        <v>37.28</v>
      </c>
      <c r="N29" s="194">
        <v>0.77</v>
      </c>
    </row>
    <row r="30" spans="1:14" s="43" customFormat="1" x14ac:dyDescent="0.25">
      <c r="A30" s="6"/>
      <c r="B30" s="211" t="s">
        <v>205</v>
      </c>
      <c r="C30" s="201" t="s">
        <v>198</v>
      </c>
      <c r="D30" s="194">
        <v>3.2</v>
      </c>
      <c r="E30" s="194">
        <v>5.87</v>
      </c>
      <c r="F30" s="194">
        <v>20.25</v>
      </c>
      <c r="G30" s="195">
        <v>151.19999999999999</v>
      </c>
      <c r="H30" s="195">
        <v>0.18</v>
      </c>
      <c r="I30" s="195">
        <v>21.32</v>
      </c>
      <c r="J30" s="195">
        <v>29.2</v>
      </c>
      <c r="K30" s="195">
        <v>20.2</v>
      </c>
      <c r="L30" s="195">
        <v>80.23</v>
      </c>
      <c r="M30" s="195">
        <v>29.78</v>
      </c>
      <c r="N30" s="194">
        <v>1.19</v>
      </c>
    </row>
    <row r="31" spans="1:14" s="43" customFormat="1" x14ac:dyDescent="0.25">
      <c r="A31" s="6"/>
      <c r="B31" s="211" t="s">
        <v>206</v>
      </c>
      <c r="C31" s="201">
        <v>200</v>
      </c>
      <c r="D31" s="194">
        <v>1</v>
      </c>
      <c r="E31" s="194">
        <v>0</v>
      </c>
      <c r="F31" s="194">
        <v>20.2</v>
      </c>
      <c r="G31" s="195">
        <v>84.8</v>
      </c>
      <c r="H31" s="195">
        <v>0.02</v>
      </c>
      <c r="I31" s="195">
        <v>4</v>
      </c>
      <c r="J31" s="195">
        <v>0</v>
      </c>
      <c r="K31" s="195">
        <v>14</v>
      </c>
      <c r="L31" s="195">
        <v>1.4</v>
      </c>
      <c r="M31" s="195">
        <v>8</v>
      </c>
      <c r="N31" s="194">
        <v>2.8</v>
      </c>
    </row>
    <row r="32" spans="1:14" s="31" customFormat="1" ht="20.25" customHeight="1" x14ac:dyDescent="0.25">
      <c r="A32" s="6"/>
      <c r="B32" s="200" t="s">
        <v>15</v>
      </c>
      <c r="C32" s="201" t="s">
        <v>27</v>
      </c>
      <c r="D32" s="194">
        <v>2.37</v>
      </c>
      <c r="E32" s="194">
        <v>0.3</v>
      </c>
      <c r="F32" s="194">
        <v>13.86</v>
      </c>
      <c r="G32" s="195">
        <v>70.14</v>
      </c>
      <c r="H32" s="195">
        <v>0.3</v>
      </c>
      <c r="I32" s="195">
        <v>0</v>
      </c>
      <c r="J32" s="195">
        <v>0</v>
      </c>
      <c r="K32" s="195">
        <v>6.9</v>
      </c>
      <c r="L32" s="195">
        <v>26.1</v>
      </c>
      <c r="M32" s="195">
        <v>9.9</v>
      </c>
      <c r="N32" s="194">
        <v>0.33</v>
      </c>
    </row>
    <row r="33" spans="1:14" s="43" customFormat="1" x14ac:dyDescent="0.25">
      <c r="A33" s="6"/>
      <c r="B33" s="200" t="s">
        <v>23</v>
      </c>
      <c r="C33" s="201" t="s">
        <v>34</v>
      </c>
      <c r="D33" s="194">
        <v>1.68</v>
      </c>
      <c r="E33" s="194">
        <v>0.33</v>
      </c>
      <c r="F33" s="194">
        <v>14.1</v>
      </c>
      <c r="G33" s="195">
        <v>68.97</v>
      </c>
      <c r="H33" s="195">
        <v>0.03</v>
      </c>
      <c r="I33" s="195">
        <v>0</v>
      </c>
      <c r="J33" s="195">
        <v>0</v>
      </c>
      <c r="K33" s="195">
        <v>6.9</v>
      </c>
      <c r="L33" s="195">
        <v>31.8</v>
      </c>
      <c r="M33" s="195">
        <v>7.5</v>
      </c>
      <c r="N33" s="194">
        <v>0.93</v>
      </c>
    </row>
    <row r="34" spans="1:14" s="43" customFormat="1" x14ac:dyDescent="0.25">
      <c r="A34" s="6"/>
      <c r="B34" s="212" t="s">
        <v>17</v>
      </c>
      <c r="C34" s="208"/>
      <c r="D34" s="213">
        <f t="shared" ref="D34:N34" si="2">SUM(D27:D33)</f>
        <v>23.72</v>
      </c>
      <c r="E34" s="213">
        <f t="shared" si="2"/>
        <v>20.96</v>
      </c>
      <c r="F34" s="213">
        <f t="shared" si="2"/>
        <v>104.46999999999998</v>
      </c>
      <c r="G34" s="213">
        <f t="shared" si="2"/>
        <v>718.91</v>
      </c>
      <c r="H34" s="213">
        <f t="shared" si="2"/>
        <v>0.75</v>
      </c>
      <c r="I34" s="213">
        <f t="shared" si="2"/>
        <v>48.32</v>
      </c>
      <c r="J34" s="213">
        <f t="shared" si="2"/>
        <v>34.94</v>
      </c>
      <c r="K34" s="213">
        <f t="shared" si="2"/>
        <v>152.49</v>
      </c>
      <c r="L34" s="213">
        <f t="shared" si="2"/>
        <v>280.17</v>
      </c>
      <c r="M34" s="213">
        <f t="shared" si="2"/>
        <v>140.49</v>
      </c>
      <c r="N34" s="213">
        <f t="shared" si="2"/>
        <v>8.39</v>
      </c>
    </row>
    <row r="35" spans="1:14" s="43" customFormat="1" x14ac:dyDescent="0.25">
      <c r="A35" s="6"/>
      <c r="B35" s="33"/>
      <c r="C35" s="16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</row>
    <row r="36" spans="1:14" s="43" customFormat="1" ht="20.25" x14ac:dyDescent="0.3">
      <c r="A36" s="6"/>
      <c r="B36" s="56"/>
      <c r="C36" s="8"/>
      <c r="D36" s="13"/>
      <c r="E36" s="13"/>
      <c r="F36" s="13"/>
      <c r="G36" s="22"/>
      <c r="H36" s="22"/>
      <c r="I36" s="22"/>
      <c r="J36" s="22"/>
      <c r="K36" s="22"/>
      <c r="L36" s="22"/>
      <c r="M36" s="22"/>
      <c r="N36" s="13"/>
    </row>
    <row r="37" spans="1:14" s="43" customFormat="1" ht="15" x14ac:dyDescent="0.25"/>
    <row r="38" spans="1:14" s="43" customFormat="1" ht="15" x14ac:dyDescent="0.25"/>
    <row r="39" spans="1:14" s="43" customFormat="1" ht="15" x14ac:dyDescent="0.25"/>
    <row r="40" spans="1:14" s="43" customFormat="1" ht="15" x14ac:dyDescent="0.25"/>
    <row r="41" spans="1:14" s="43" customFormat="1" ht="15" x14ac:dyDescent="0.25"/>
    <row r="42" spans="1:14" s="43" customFormat="1" ht="15" x14ac:dyDescent="0.25"/>
    <row r="43" spans="1:14" s="43" customFormat="1" ht="15" x14ac:dyDescent="0.25"/>
    <row r="44" spans="1:14" s="43" customFormat="1" ht="15" x14ac:dyDescent="0.25"/>
    <row r="45" spans="1:14" s="43" customFormat="1" ht="20.25" x14ac:dyDescent="0.3">
      <c r="A45" s="6"/>
      <c r="B45" s="56"/>
      <c r="C45" s="8"/>
      <c r="D45" s="13"/>
      <c r="E45" s="13"/>
      <c r="F45" s="13"/>
      <c r="G45" s="22"/>
      <c r="H45" s="22"/>
      <c r="I45" s="22"/>
      <c r="J45" s="22"/>
      <c r="K45" s="22"/>
      <c r="L45" s="22"/>
      <c r="M45" s="22"/>
      <c r="N45" s="13"/>
    </row>
    <row r="46" spans="1:14" s="43" customFormat="1" x14ac:dyDescent="0.25">
      <c r="A46" s="6"/>
      <c r="B46" s="54"/>
      <c r="C46" s="16"/>
      <c r="D46" s="12"/>
      <c r="E46" s="12"/>
      <c r="F46" s="12"/>
      <c r="G46" s="11"/>
      <c r="H46" s="11"/>
      <c r="I46" s="11"/>
      <c r="J46" s="11"/>
      <c r="K46" s="11"/>
      <c r="L46" s="11"/>
      <c r="M46" s="11"/>
      <c r="N46" s="12"/>
    </row>
    <row r="47" spans="1:14" s="43" customFormat="1" x14ac:dyDescent="0.25">
      <c r="A47" s="6"/>
      <c r="B47" s="14"/>
      <c r="C47" s="8"/>
      <c r="D47" s="12"/>
      <c r="E47" s="12"/>
      <c r="F47" s="12"/>
      <c r="G47" s="11"/>
      <c r="H47" s="11"/>
      <c r="I47" s="11"/>
      <c r="J47" s="11"/>
      <c r="K47" s="11"/>
      <c r="L47" s="11"/>
      <c r="M47" s="11"/>
      <c r="N47" s="12"/>
    </row>
    <row r="48" spans="1:14" s="43" customFormat="1" x14ac:dyDescent="0.25">
      <c r="A48" s="6"/>
      <c r="B48" s="14"/>
      <c r="C48" s="8"/>
      <c r="D48" s="12"/>
      <c r="E48" s="12"/>
      <c r="F48" s="12"/>
      <c r="G48" s="11"/>
      <c r="H48" s="11"/>
      <c r="I48" s="11"/>
      <c r="J48" s="11"/>
      <c r="K48" s="11"/>
      <c r="L48" s="11"/>
      <c r="M48" s="11"/>
      <c r="N48" s="12"/>
    </row>
    <row r="49" spans="1:14" s="31" customFormat="1" ht="13.5" customHeight="1" x14ac:dyDescent="0.25">
      <c r="A49" s="6"/>
      <c r="B49" s="6"/>
      <c r="C49" s="8"/>
      <c r="D49" s="12"/>
      <c r="E49" s="12"/>
      <c r="F49" s="12"/>
      <c r="G49" s="11"/>
      <c r="H49" s="11"/>
      <c r="I49" s="11"/>
      <c r="J49" s="11"/>
      <c r="K49" s="11"/>
      <c r="L49" s="11"/>
      <c r="M49" s="11"/>
      <c r="N49" s="12"/>
    </row>
    <row r="50" spans="1:14" s="43" customFormat="1" x14ac:dyDescent="0.25">
      <c r="A50" s="6"/>
      <c r="B50" s="14"/>
      <c r="C50" s="16"/>
      <c r="D50" s="17"/>
      <c r="E50" s="17"/>
      <c r="F50" s="17"/>
      <c r="G50" s="18"/>
      <c r="H50" s="11"/>
      <c r="I50" s="11"/>
      <c r="J50" s="11"/>
      <c r="K50" s="11"/>
      <c r="L50" s="11"/>
      <c r="M50" s="11"/>
      <c r="N50" s="12"/>
    </row>
    <row r="51" spans="1:14" s="43" customFormat="1" x14ac:dyDescent="0.25">
      <c r="A51" s="6"/>
      <c r="B51" s="14"/>
      <c r="C51" s="8"/>
      <c r="D51" s="12"/>
      <c r="E51" s="12"/>
      <c r="F51" s="12"/>
      <c r="G51" s="11"/>
      <c r="H51" s="11"/>
      <c r="I51" s="11"/>
      <c r="J51" s="11"/>
      <c r="K51" s="11"/>
      <c r="L51" s="11"/>
      <c r="M51" s="11"/>
      <c r="N51" s="12"/>
    </row>
    <row r="52" spans="1:14" s="43" customFormat="1" x14ac:dyDescent="0.25">
      <c r="A52" s="6"/>
      <c r="B52" s="14"/>
      <c r="C52" s="8"/>
      <c r="D52" s="12"/>
      <c r="E52" s="12"/>
      <c r="F52" s="12"/>
      <c r="G52" s="11"/>
      <c r="H52" s="11"/>
      <c r="I52" s="11"/>
      <c r="J52" s="11"/>
      <c r="K52" s="11"/>
      <c r="L52" s="11"/>
      <c r="M52" s="11"/>
      <c r="N52" s="12"/>
    </row>
    <row r="53" spans="1:14" s="43" customFormat="1" x14ac:dyDescent="0.25">
      <c r="A53" s="6"/>
      <c r="B53" s="30"/>
      <c r="C53" s="34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</row>
    <row r="54" spans="1:14" s="43" customFormat="1" ht="20.25" x14ac:dyDescent="0.3">
      <c r="A54" s="6"/>
      <c r="B54" s="56"/>
      <c r="C54" s="8"/>
      <c r="D54" s="12"/>
      <c r="E54" s="12"/>
      <c r="F54" s="12"/>
      <c r="G54" s="11"/>
      <c r="H54" s="11"/>
      <c r="I54" s="11"/>
      <c r="J54" s="11"/>
      <c r="K54" s="11"/>
      <c r="L54" s="11"/>
      <c r="M54" s="11"/>
      <c r="N54" s="12"/>
    </row>
    <row r="55" spans="1:14" s="43" customFormat="1" x14ac:dyDescent="0.25">
      <c r="A55" s="6"/>
      <c r="B55" s="54"/>
      <c r="C55" s="16"/>
      <c r="D55" s="12"/>
      <c r="E55" s="12"/>
      <c r="F55" s="12"/>
      <c r="G55" s="11"/>
      <c r="H55" s="11"/>
      <c r="I55" s="11"/>
      <c r="J55" s="11"/>
      <c r="K55" s="11"/>
      <c r="L55" s="11"/>
      <c r="M55" s="11"/>
      <c r="N55" s="12"/>
    </row>
    <row r="56" spans="1:14" s="43" customFormat="1" x14ac:dyDescent="0.25">
      <c r="A56" s="184"/>
      <c r="B56" s="7"/>
      <c r="C56" s="185"/>
      <c r="D56" s="186"/>
      <c r="E56" s="186"/>
      <c r="F56" s="186"/>
      <c r="G56" s="187"/>
      <c r="H56" s="187"/>
      <c r="I56" s="187"/>
      <c r="J56" s="187"/>
      <c r="K56" s="187"/>
      <c r="L56" s="187"/>
      <c r="M56" s="187"/>
      <c r="N56" s="186"/>
    </row>
    <row r="57" spans="1:14" s="43" customFormat="1" x14ac:dyDescent="0.25">
      <c r="A57" s="6"/>
      <c r="B57" s="14"/>
      <c r="C57" s="8"/>
      <c r="D57" s="12"/>
      <c r="E57" s="12"/>
      <c r="F57" s="12"/>
      <c r="G57" s="11"/>
      <c r="H57" s="11"/>
      <c r="I57" s="11"/>
      <c r="J57" s="11"/>
      <c r="K57" s="11"/>
      <c r="L57" s="11"/>
      <c r="M57" s="11"/>
      <c r="N57" s="12"/>
    </row>
    <row r="58" spans="1:14" s="43" customFormat="1" x14ac:dyDescent="0.25">
      <c r="A58" s="6"/>
      <c r="B58" s="14"/>
      <c r="C58" s="8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</row>
    <row r="59" spans="1:14" s="43" customFormat="1" x14ac:dyDescent="0.25">
      <c r="A59" s="6"/>
      <c r="B59" s="15"/>
      <c r="C59" s="8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</row>
    <row r="60" spans="1:14" s="43" customFormat="1" x14ac:dyDescent="0.25">
      <c r="A60" s="42"/>
      <c r="B60" s="7"/>
      <c r="C60" s="51"/>
      <c r="D60" s="49"/>
      <c r="E60" s="49"/>
      <c r="F60" s="49"/>
      <c r="G60" s="49"/>
      <c r="H60" s="50"/>
      <c r="I60" s="50"/>
      <c r="J60" s="50"/>
      <c r="K60" s="50"/>
      <c r="L60" s="50"/>
      <c r="M60" s="52"/>
      <c r="N60" s="49"/>
    </row>
    <row r="61" spans="1:14" s="43" customFormat="1" x14ac:dyDescent="0.25">
      <c r="A61" s="6"/>
      <c r="B61" s="14"/>
      <c r="C61" s="8"/>
      <c r="D61" s="12"/>
      <c r="E61" s="12"/>
      <c r="F61" s="12"/>
      <c r="G61" s="11"/>
      <c r="H61" s="11"/>
      <c r="I61" s="11"/>
      <c r="J61" s="11"/>
      <c r="K61" s="11"/>
      <c r="L61" s="11"/>
      <c r="M61" s="11"/>
      <c r="N61" s="12"/>
    </row>
    <row r="62" spans="1:14" s="43" customFormat="1" x14ac:dyDescent="0.25">
      <c r="A62" s="6"/>
      <c r="B62" s="14"/>
      <c r="C62" s="8"/>
      <c r="D62" s="12"/>
      <c r="E62" s="12"/>
      <c r="F62" s="12"/>
      <c r="G62" s="11"/>
      <c r="H62" s="11"/>
      <c r="I62" s="11"/>
      <c r="J62" s="11"/>
      <c r="K62" s="11"/>
      <c r="L62" s="11"/>
      <c r="M62" s="11"/>
      <c r="N62" s="12"/>
    </row>
    <row r="63" spans="1:14" s="43" customFormat="1" x14ac:dyDescent="0.25">
      <c r="A63" s="6"/>
      <c r="B63" s="35"/>
      <c r="C63" s="8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</row>
    <row r="64" spans="1:14" s="43" customFormat="1" ht="16.5" customHeight="1" x14ac:dyDescent="0.25">
      <c r="A64" s="6"/>
      <c r="B64" s="30"/>
      <c r="C64" s="8"/>
      <c r="D64" s="12"/>
      <c r="E64" s="12"/>
      <c r="F64" s="12"/>
      <c r="G64" s="11"/>
      <c r="H64" s="11"/>
      <c r="I64" s="11"/>
      <c r="J64" s="11"/>
      <c r="K64" s="11"/>
      <c r="L64" s="11"/>
      <c r="M64" s="11"/>
      <c r="N64" s="12"/>
    </row>
    <row r="65" spans="1:14" s="43" customFormat="1" ht="16.5" customHeight="1" x14ac:dyDescent="0.25">
      <c r="A65" s="6"/>
      <c r="B65" s="30"/>
      <c r="C65" s="8"/>
      <c r="D65" s="12"/>
      <c r="E65" s="12"/>
      <c r="F65" s="12"/>
      <c r="G65" s="11"/>
      <c r="H65" s="11"/>
      <c r="I65" s="11"/>
      <c r="J65" s="11"/>
      <c r="K65" s="11"/>
      <c r="L65" s="11"/>
      <c r="M65" s="11"/>
      <c r="N65" s="12"/>
    </row>
    <row r="66" spans="1:14" s="43" customFormat="1" ht="16.5" customHeight="1" x14ac:dyDescent="0.25">
      <c r="A66" s="6"/>
      <c r="B66" s="54"/>
      <c r="C66" s="16"/>
      <c r="D66" s="12"/>
      <c r="E66" s="12"/>
      <c r="F66" s="12"/>
      <c r="G66" s="11"/>
      <c r="H66" s="11"/>
      <c r="I66" s="11"/>
      <c r="J66" s="11"/>
      <c r="K66" s="11"/>
      <c r="L66" s="11"/>
      <c r="M66" s="11"/>
      <c r="N66" s="11"/>
    </row>
    <row r="67" spans="1:14" s="43" customFormat="1" ht="16.5" customHeight="1" x14ac:dyDescent="0.25">
      <c r="A67" s="6"/>
      <c r="B67" s="14"/>
      <c r="C67" s="8"/>
      <c r="D67" s="12"/>
      <c r="E67" s="12"/>
      <c r="F67" s="12"/>
      <c r="G67" s="11"/>
      <c r="H67" s="11"/>
      <c r="I67" s="11"/>
      <c r="J67" s="11"/>
      <c r="K67" s="11"/>
      <c r="L67" s="11"/>
      <c r="M67" s="11"/>
      <c r="N67" s="12"/>
    </row>
    <row r="68" spans="1:14" s="43" customFormat="1" ht="16.5" customHeight="1" x14ac:dyDescent="0.25">
      <c r="A68" s="6"/>
      <c r="B68" s="14"/>
      <c r="C68" s="8"/>
      <c r="D68" s="12"/>
      <c r="E68" s="12"/>
      <c r="F68" s="12"/>
      <c r="G68" s="11"/>
      <c r="H68" s="11"/>
      <c r="I68" s="11"/>
      <c r="J68" s="11"/>
      <c r="K68" s="11"/>
      <c r="L68" s="11"/>
      <c r="M68" s="11"/>
      <c r="N68" s="12"/>
    </row>
    <row r="69" spans="1:14" s="43" customFormat="1" ht="16.5" customHeight="1" x14ac:dyDescent="0.25">
      <c r="A69" s="6"/>
      <c r="B69" s="14"/>
      <c r="C69" s="8"/>
      <c r="D69" s="12"/>
      <c r="E69" s="12"/>
      <c r="F69" s="12"/>
      <c r="G69" s="11"/>
      <c r="H69" s="11"/>
      <c r="I69" s="11"/>
      <c r="J69" s="11"/>
      <c r="K69" s="11"/>
      <c r="L69" s="11"/>
      <c r="M69" s="11"/>
      <c r="N69" s="12"/>
    </row>
    <row r="70" spans="1:14" s="43" customFormat="1" ht="16.5" customHeight="1" x14ac:dyDescent="0.25">
      <c r="A70" s="6"/>
      <c r="B70" s="15"/>
      <c r="C70" s="8"/>
      <c r="D70" s="12"/>
      <c r="E70" s="12"/>
      <c r="F70" s="12"/>
      <c r="G70" s="11"/>
      <c r="H70" s="11"/>
      <c r="I70" s="11"/>
      <c r="J70" s="11"/>
      <c r="K70" s="11"/>
      <c r="L70" s="11"/>
      <c r="M70" s="11"/>
      <c r="N70" s="12"/>
    </row>
    <row r="71" spans="1:14" s="43" customFormat="1" ht="16.5" customHeight="1" x14ac:dyDescent="0.25">
      <c r="A71" s="6"/>
      <c r="B71" s="14"/>
      <c r="C71" s="8"/>
      <c r="D71" s="12"/>
      <c r="E71" s="12"/>
      <c r="F71" s="12"/>
      <c r="G71" s="11"/>
      <c r="H71" s="11"/>
      <c r="I71" s="11"/>
      <c r="J71" s="11"/>
      <c r="K71" s="11"/>
      <c r="L71" s="11"/>
      <c r="M71" s="11"/>
      <c r="N71" s="12"/>
    </row>
    <row r="72" spans="1:14" s="43" customFormat="1" ht="16.5" customHeight="1" x14ac:dyDescent="0.25">
      <c r="A72" s="6"/>
      <c r="B72" s="14"/>
      <c r="C72" s="8"/>
      <c r="D72" s="12"/>
      <c r="E72" s="12"/>
      <c r="F72" s="12"/>
      <c r="G72" s="11"/>
      <c r="H72" s="11"/>
      <c r="I72" s="11"/>
      <c r="J72" s="11"/>
      <c r="K72" s="11"/>
      <c r="L72" s="11"/>
      <c r="M72" s="11"/>
      <c r="N72" s="12"/>
    </row>
    <row r="73" spans="1:14" s="43" customFormat="1" x14ac:dyDescent="0.25">
      <c r="A73" s="6"/>
      <c r="B73" s="30"/>
      <c r="C73" s="8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</row>
    <row r="74" spans="1:14" s="31" customFormat="1" ht="20.25" customHeight="1" x14ac:dyDescent="0.3">
      <c r="A74" s="6"/>
      <c r="B74" s="56"/>
      <c r="C74" s="23"/>
      <c r="D74" s="24"/>
      <c r="E74" s="24"/>
      <c r="F74" s="24"/>
      <c r="G74" s="25"/>
      <c r="H74" s="11"/>
      <c r="I74" s="11"/>
      <c r="J74" s="11"/>
      <c r="K74" s="11"/>
      <c r="L74" s="11"/>
      <c r="M74" s="11"/>
      <c r="N74" s="12"/>
    </row>
    <row r="75" spans="1:14" s="43" customFormat="1" x14ac:dyDescent="0.25">
      <c r="A75" s="6"/>
      <c r="B75" s="32"/>
      <c r="C75" s="16"/>
      <c r="D75" s="9"/>
      <c r="E75" s="9"/>
      <c r="F75" s="9"/>
      <c r="G75" s="10"/>
      <c r="H75" s="11"/>
      <c r="I75" s="11"/>
      <c r="J75" s="11"/>
      <c r="K75" s="11"/>
      <c r="L75" s="11"/>
      <c r="M75" s="11"/>
      <c r="N75" s="12"/>
    </row>
    <row r="76" spans="1:14" s="43" customFormat="1" x14ac:dyDescent="0.25">
      <c r="A76" s="6"/>
      <c r="B76" s="54"/>
      <c r="C76" s="16"/>
      <c r="D76" s="12"/>
      <c r="E76" s="12"/>
      <c r="F76" s="12"/>
      <c r="G76" s="11"/>
      <c r="H76" s="11"/>
      <c r="I76" s="11"/>
      <c r="J76" s="11"/>
      <c r="K76" s="11"/>
      <c r="L76" s="11"/>
      <c r="M76" s="11"/>
      <c r="N76" s="11"/>
    </row>
    <row r="77" spans="1:14" s="43" customFormat="1" x14ac:dyDescent="0.25">
      <c r="A77" s="44"/>
      <c r="B77" s="53"/>
      <c r="C77" s="16"/>
      <c r="D77" s="9"/>
      <c r="E77" s="9"/>
      <c r="F77" s="9"/>
      <c r="G77" s="10"/>
      <c r="H77" s="11"/>
      <c r="I77" s="11"/>
      <c r="J77" s="11"/>
      <c r="K77" s="11"/>
      <c r="L77" s="11"/>
      <c r="M77" s="11"/>
      <c r="N77" s="12"/>
    </row>
    <row r="78" spans="1:14" s="43" customFormat="1" x14ac:dyDescent="0.25">
      <c r="A78" s="6"/>
      <c r="B78" s="14"/>
      <c r="C78" s="8"/>
      <c r="D78" s="12"/>
      <c r="E78" s="12"/>
      <c r="F78" s="12"/>
      <c r="G78" s="11"/>
      <c r="H78" s="11"/>
      <c r="I78" s="11"/>
      <c r="J78" s="11"/>
      <c r="K78" s="11"/>
      <c r="L78" s="11"/>
      <c r="M78" s="11"/>
      <c r="N78" s="12"/>
    </row>
    <row r="79" spans="1:14" s="43" customFormat="1" x14ac:dyDescent="0.25">
      <c r="A79" s="6"/>
      <c r="B79" s="15"/>
      <c r="C79" s="16"/>
      <c r="D79" s="12"/>
      <c r="E79" s="12"/>
      <c r="F79" s="12"/>
      <c r="G79" s="11"/>
      <c r="H79" s="11"/>
      <c r="I79" s="11"/>
      <c r="J79" s="11"/>
      <c r="K79" s="11"/>
      <c r="L79" s="11"/>
      <c r="M79" s="11"/>
      <c r="N79" s="12"/>
    </row>
    <row r="80" spans="1:14" s="43" customFormat="1" x14ac:dyDescent="0.25">
      <c r="A80" s="6"/>
      <c r="B80" s="15"/>
      <c r="C80" s="16"/>
      <c r="D80" s="17"/>
      <c r="E80" s="17"/>
      <c r="F80" s="17"/>
      <c r="G80" s="18"/>
      <c r="H80" s="11"/>
      <c r="I80" s="11"/>
      <c r="J80" s="11"/>
      <c r="K80" s="11"/>
      <c r="L80" s="11"/>
      <c r="M80" s="11"/>
      <c r="N80" s="12"/>
    </row>
    <row r="81" spans="1:14" s="43" customFormat="1" x14ac:dyDescent="0.25">
      <c r="A81" s="6"/>
      <c r="B81" s="14"/>
      <c r="C81" s="8"/>
      <c r="D81" s="12"/>
      <c r="E81" s="12"/>
      <c r="F81" s="12"/>
      <c r="G81" s="11"/>
      <c r="H81" s="11"/>
      <c r="I81" s="11"/>
      <c r="J81" s="11"/>
      <c r="K81" s="11"/>
      <c r="L81" s="11"/>
      <c r="M81" s="11"/>
      <c r="N81" s="12"/>
    </row>
    <row r="82" spans="1:14" s="43" customFormat="1" x14ac:dyDescent="0.25">
      <c r="A82" s="6"/>
      <c r="B82" s="14"/>
      <c r="C82" s="8"/>
      <c r="D82" s="12"/>
      <c r="E82" s="12"/>
      <c r="F82" s="12"/>
      <c r="G82" s="11"/>
      <c r="H82" s="11"/>
      <c r="I82" s="11"/>
      <c r="J82" s="11"/>
      <c r="K82" s="11"/>
      <c r="L82" s="11"/>
      <c r="M82" s="11"/>
      <c r="N82" s="12"/>
    </row>
    <row r="83" spans="1:14" s="20" customFormat="1" x14ac:dyDescent="0.25">
      <c r="A83" s="6"/>
      <c r="B83" s="33"/>
      <c r="C83" s="16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</row>
    <row r="84" spans="1:14" ht="20.25" customHeight="1" x14ac:dyDescent="0.3">
      <c r="A84" s="6"/>
      <c r="B84" s="19"/>
      <c r="C84" s="16"/>
      <c r="D84" s="9"/>
      <c r="E84" s="9"/>
      <c r="F84" s="9"/>
      <c r="G84" s="10"/>
      <c r="H84" s="11"/>
      <c r="I84" s="11"/>
      <c r="J84" s="11"/>
      <c r="K84" s="11"/>
      <c r="L84" s="11"/>
      <c r="M84" s="11"/>
      <c r="N84" s="12"/>
    </row>
    <row r="85" spans="1:14" s="20" customFormat="1" x14ac:dyDescent="0.25">
      <c r="A85" s="6"/>
      <c r="B85" s="30"/>
      <c r="C85" s="8"/>
      <c r="D85" s="12"/>
      <c r="E85" s="12"/>
      <c r="F85" s="12"/>
      <c r="G85" s="11"/>
      <c r="H85" s="11"/>
      <c r="I85" s="11"/>
      <c r="J85" s="11"/>
      <c r="K85" s="11"/>
      <c r="L85" s="11"/>
      <c r="M85" s="11"/>
      <c r="N85" s="12"/>
    </row>
    <row r="86" spans="1:14" s="20" customFormat="1" x14ac:dyDescent="0.25">
      <c r="A86" s="6"/>
      <c r="B86" s="54"/>
      <c r="C86" s="16"/>
      <c r="D86" s="12"/>
      <c r="E86" s="12"/>
      <c r="F86" s="12"/>
      <c r="G86" s="11"/>
      <c r="H86" s="11"/>
      <c r="I86" s="11"/>
      <c r="J86" s="11"/>
      <c r="K86" s="11"/>
      <c r="L86" s="11"/>
      <c r="M86" s="11"/>
      <c r="N86" s="11"/>
    </row>
    <row r="87" spans="1:14" s="20" customFormat="1" x14ac:dyDescent="0.25">
      <c r="A87" s="6"/>
      <c r="B87" s="14"/>
      <c r="C87" s="8"/>
      <c r="D87" s="12"/>
      <c r="E87" s="12"/>
      <c r="F87" s="12"/>
      <c r="G87" s="11"/>
      <c r="H87" s="11"/>
      <c r="I87" s="11"/>
      <c r="J87" s="11"/>
      <c r="K87" s="11"/>
      <c r="L87" s="11"/>
      <c r="M87" s="11"/>
      <c r="N87" s="12"/>
    </row>
    <row r="88" spans="1:14" s="20" customFormat="1" x14ac:dyDescent="0.25">
      <c r="A88" s="6"/>
      <c r="B88" s="14"/>
      <c r="C88" s="8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</row>
    <row r="89" spans="1:14" s="20" customFormat="1" x14ac:dyDescent="0.25">
      <c r="A89" s="6"/>
      <c r="B89" s="14"/>
      <c r="C89" s="8"/>
      <c r="D89" s="12"/>
      <c r="E89" s="12"/>
      <c r="F89" s="12"/>
      <c r="G89" s="11"/>
      <c r="H89" s="11"/>
      <c r="I89" s="11"/>
      <c r="J89" s="11"/>
      <c r="K89" s="11"/>
      <c r="L89" s="11"/>
      <c r="M89" s="11"/>
      <c r="N89" s="12"/>
    </row>
    <row r="90" spans="1:14" ht="19.5" customHeight="1" x14ac:dyDescent="0.25">
      <c r="A90" s="6"/>
      <c r="B90" s="14"/>
      <c r="C90" s="8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</row>
    <row r="91" spans="1:14" s="20" customFormat="1" x14ac:dyDescent="0.25">
      <c r="A91" s="6"/>
      <c r="B91" s="14"/>
      <c r="C91" s="8"/>
      <c r="D91" s="12"/>
      <c r="E91" s="12"/>
      <c r="F91" s="12"/>
      <c r="G91" s="11"/>
      <c r="H91" s="11"/>
      <c r="I91" s="11"/>
      <c r="J91" s="11"/>
      <c r="K91" s="11"/>
      <c r="L91" s="11"/>
      <c r="M91" s="11"/>
      <c r="N91" s="12"/>
    </row>
    <row r="92" spans="1:14" s="20" customFormat="1" x14ac:dyDescent="0.25">
      <c r="A92" s="6"/>
      <c r="B92" s="14"/>
      <c r="C92" s="8"/>
      <c r="D92" s="12"/>
      <c r="E92" s="12"/>
      <c r="F92" s="12"/>
      <c r="G92" s="11"/>
      <c r="H92" s="11"/>
      <c r="I92" s="11"/>
      <c r="J92" s="11"/>
      <c r="K92" s="11"/>
      <c r="L92" s="11"/>
      <c r="M92" s="11"/>
      <c r="N92" s="12"/>
    </row>
    <row r="93" spans="1:14" s="20" customFormat="1" x14ac:dyDescent="0.25">
      <c r="A93" s="42"/>
      <c r="B93" s="7"/>
      <c r="C93" s="51"/>
      <c r="D93" s="49"/>
      <c r="E93" s="49"/>
      <c r="F93" s="49"/>
      <c r="G93" s="49"/>
      <c r="H93" s="50"/>
      <c r="I93" s="50"/>
      <c r="J93" s="50"/>
      <c r="K93" s="50"/>
      <c r="L93" s="50"/>
      <c r="M93" s="52"/>
      <c r="N93" s="49"/>
    </row>
    <row r="94" spans="1:14" s="20" customFormat="1" x14ac:dyDescent="0.25">
      <c r="A94" s="6"/>
      <c r="B94" s="30"/>
      <c r="C94" s="8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</row>
    <row r="95" spans="1:14" s="20" customFormat="1" ht="20.25" x14ac:dyDescent="0.3">
      <c r="A95" s="6"/>
      <c r="B95" s="19"/>
      <c r="C95" s="8"/>
      <c r="D95" s="13"/>
      <c r="E95" s="13"/>
      <c r="F95" s="13"/>
      <c r="G95" s="22"/>
      <c r="H95" s="22"/>
      <c r="I95" s="22"/>
      <c r="J95" s="22"/>
      <c r="K95" s="22"/>
      <c r="L95" s="22"/>
      <c r="M95" s="22"/>
      <c r="N95" s="13"/>
    </row>
    <row r="96" spans="1:14" s="20" customFormat="1" x14ac:dyDescent="0.25">
      <c r="A96" s="6"/>
      <c r="B96" s="30"/>
      <c r="C96" s="8"/>
      <c r="D96" s="12"/>
      <c r="E96" s="12"/>
      <c r="F96" s="12"/>
      <c r="G96" s="11"/>
      <c r="H96" s="11"/>
      <c r="I96" s="11"/>
      <c r="J96" s="11"/>
      <c r="K96" s="11"/>
      <c r="L96" s="11"/>
      <c r="M96" s="11"/>
      <c r="N96" s="12"/>
    </row>
    <row r="97" spans="1:14" s="20" customFormat="1" x14ac:dyDescent="0.25">
      <c r="A97" s="6"/>
      <c r="B97" s="54"/>
      <c r="C97" s="16"/>
      <c r="D97" s="12"/>
      <c r="E97" s="12"/>
      <c r="F97" s="12"/>
      <c r="G97" s="11"/>
      <c r="H97" s="11"/>
      <c r="I97" s="11"/>
      <c r="J97" s="11"/>
      <c r="K97" s="11"/>
      <c r="L97" s="11"/>
      <c r="M97" s="11"/>
      <c r="N97" s="11"/>
    </row>
    <row r="98" spans="1:14" s="20" customFormat="1" x14ac:dyDescent="0.25">
      <c r="A98" s="6"/>
      <c r="B98" s="14"/>
      <c r="C98" s="8"/>
      <c r="D98" s="12"/>
      <c r="E98" s="12"/>
      <c r="F98" s="12"/>
      <c r="G98" s="11"/>
      <c r="H98" s="11"/>
      <c r="I98" s="11"/>
      <c r="J98" s="11"/>
      <c r="K98" s="11"/>
      <c r="L98" s="11"/>
      <c r="M98" s="11"/>
      <c r="N98" s="12"/>
    </row>
    <row r="99" spans="1:14" s="20" customFormat="1" ht="16.5" customHeight="1" x14ac:dyDescent="0.25">
      <c r="A99" s="6"/>
      <c r="B99" s="14"/>
      <c r="C99" s="8"/>
      <c r="D99" s="12"/>
      <c r="E99" s="12"/>
      <c r="F99" s="12"/>
      <c r="G99" s="11"/>
      <c r="H99" s="11"/>
      <c r="I99" s="11"/>
      <c r="J99" s="11"/>
      <c r="K99" s="11"/>
      <c r="L99" s="11"/>
      <c r="M99" s="11"/>
      <c r="N99" s="12"/>
    </row>
    <row r="100" spans="1:14" s="20" customFormat="1" x14ac:dyDescent="0.25">
      <c r="A100" s="6"/>
      <c r="B100" s="14"/>
      <c r="C100" s="8"/>
      <c r="D100" s="12"/>
      <c r="E100" s="12"/>
      <c r="F100" s="12"/>
      <c r="G100" s="11"/>
      <c r="H100" s="11"/>
      <c r="I100" s="11"/>
      <c r="J100" s="11"/>
      <c r="K100" s="11"/>
      <c r="L100" s="11"/>
      <c r="M100" s="11"/>
      <c r="N100" s="12"/>
    </row>
    <row r="101" spans="1:14" s="20" customFormat="1" x14ac:dyDescent="0.25">
      <c r="A101" s="6"/>
      <c r="B101" s="14"/>
      <c r="C101" s="8"/>
      <c r="D101" s="12"/>
      <c r="E101" s="12"/>
      <c r="F101" s="12"/>
      <c r="G101" s="11"/>
      <c r="H101" s="11"/>
      <c r="I101" s="11"/>
      <c r="J101" s="11"/>
      <c r="K101" s="11"/>
      <c r="L101" s="11"/>
      <c r="M101" s="11"/>
      <c r="N101" s="12"/>
    </row>
    <row r="102" spans="1:14" s="20" customFormat="1" x14ac:dyDescent="0.25">
      <c r="A102" s="6"/>
      <c r="B102" s="14"/>
      <c r="C102" s="8"/>
      <c r="D102" s="12"/>
      <c r="E102" s="12"/>
      <c r="F102" s="12"/>
      <c r="G102" s="11"/>
      <c r="H102" s="11"/>
      <c r="I102" s="11"/>
      <c r="J102" s="11"/>
      <c r="K102" s="11"/>
      <c r="L102" s="11"/>
      <c r="M102" s="11"/>
      <c r="N102" s="12"/>
    </row>
    <row r="103" spans="1:14" s="20" customFormat="1" x14ac:dyDescent="0.25">
      <c r="A103" s="59"/>
      <c r="B103" s="30"/>
      <c r="C103" s="8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</row>
    <row r="104" spans="1:14" s="20" customFormat="1" ht="18.75" x14ac:dyDescent="0.25">
      <c r="A104" s="59"/>
      <c r="B104" s="36"/>
      <c r="C104" s="8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</row>
    <row r="105" spans="1:14" s="20" customFormat="1" x14ac:dyDescent="0.25">
      <c r="A105" s="59"/>
      <c r="B105" s="35"/>
      <c r="C105" s="8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</row>
    <row r="106" spans="1:14" s="20" customFormat="1" x14ac:dyDescent="0.25">
      <c r="A106" s="43"/>
      <c r="B106" s="37"/>
      <c r="C106" s="26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</row>
    <row r="107" spans="1:14" ht="84" customHeight="1" x14ac:dyDescent="0.25">
      <c r="B107" s="221"/>
      <c r="C107" s="222"/>
      <c r="D107" s="222"/>
      <c r="E107" s="222"/>
      <c r="F107" s="222"/>
      <c r="G107" s="222"/>
      <c r="H107" s="222"/>
      <c r="I107" s="222"/>
      <c r="J107" s="222"/>
      <c r="K107" s="222"/>
      <c r="L107" s="222"/>
      <c r="M107" s="222"/>
      <c r="N107" s="222"/>
    </row>
    <row r="108" spans="1:14" x14ac:dyDescent="0.25">
      <c r="B108" s="39"/>
      <c r="C108" s="40"/>
      <c r="D108" s="40"/>
      <c r="E108" s="40"/>
      <c r="F108" s="40"/>
      <c r="G108" s="40"/>
      <c r="H108" s="40"/>
      <c r="I108" s="41"/>
      <c r="J108" s="40"/>
      <c r="K108" s="40"/>
      <c r="L108" s="40"/>
      <c r="M108" s="40"/>
      <c r="N108" s="40" t="s">
        <v>19</v>
      </c>
    </row>
  </sheetData>
  <mergeCells count="11">
    <mergeCell ref="A3:A4"/>
    <mergeCell ref="B1:N1"/>
    <mergeCell ref="K3:N3"/>
    <mergeCell ref="B107:N107"/>
    <mergeCell ref="B3:B4"/>
    <mergeCell ref="C3:C4"/>
    <mergeCell ref="D3:D4"/>
    <mergeCell ref="E3:E4"/>
    <mergeCell ref="F3:F4"/>
    <mergeCell ref="G3:G4"/>
    <mergeCell ref="H3:J3"/>
  </mergeCells>
  <pageMargins left="0.7" right="0.7" top="0.75" bottom="0.75" header="0.3" footer="0.3"/>
  <pageSetup paperSize="9" scale="62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2:Y51"/>
  <sheetViews>
    <sheetView workbookViewId="0">
      <selection activeCell="B34" sqref="B34"/>
    </sheetView>
  </sheetViews>
  <sheetFormatPr defaultRowHeight="15" x14ac:dyDescent="0.25"/>
  <cols>
    <col min="2" max="2" width="36.28515625" customWidth="1"/>
    <col min="3" max="3" width="5.7109375" customWidth="1"/>
    <col min="4" max="25" width="8.7109375" customWidth="1"/>
  </cols>
  <sheetData>
    <row r="2" spans="2:25" x14ac:dyDescent="0.25">
      <c r="B2" t="s">
        <v>86</v>
      </c>
      <c r="D2" s="20" t="s">
        <v>87</v>
      </c>
      <c r="E2" s="20"/>
      <c r="F2" s="20"/>
    </row>
    <row r="3" spans="2:25" x14ac:dyDescent="0.25">
      <c r="C3" s="226" t="s">
        <v>99</v>
      </c>
      <c r="D3" s="226"/>
      <c r="O3" s="228" t="e">
        <f>'6д'!P3</f>
        <v>#VALUE!</v>
      </c>
      <c r="P3" s="228"/>
      <c r="Q3" s="228"/>
      <c r="R3" s="228"/>
    </row>
    <row r="6" spans="2:25" ht="140.25" x14ac:dyDescent="0.25">
      <c r="B6" s="55"/>
      <c r="C6" s="64" t="s">
        <v>52</v>
      </c>
      <c r="D6" s="61" t="s">
        <v>81</v>
      </c>
      <c r="E6" s="61" t="s">
        <v>37</v>
      </c>
      <c r="F6" s="61" t="s">
        <v>38</v>
      </c>
      <c r="G6" s="61" t="s">
        <v>51</v>
      </c>
      <c r="H6" s="61" t="s">
        <v>78</v>
      </c>
      <c r="I6" s="61" t="s">
        <v>48</v>
      </c>
      <c r="J6" s="61" t="s">
        <v>121</v>
      </c>
      <c r="K6" s="61" t="s">
        <v>122</v>
      </c>
      <c r="L6" s="61" t="s">
        <v>79</v>
      </c>
      <c r="M6" s="61" t="s">
        <v>44</v>
      </c>
      <c r="N6" s="61" t="s">
        <v>41</v>
      </c>
      <c r="O6" s="61" t="s">
        <v>42</v>
      </c>
      <c r="P6" s="61" t="s">
        <v>43</v>
      </c>
      <c r="Q6" s="61" t="s">
        <v>80</v>
      </c>
      <c r="R6" s="61" t="s">
        <v>61</v>
      </c>
      <c r="S6" s="61" t="s">
        <v>68</v>
      </c>
      <c r="T6" s="61" t="s">
        <v>46</v>
      </c>
      <c r="U6" s="61" t="s">
        <v>45</v>
      </c>
      <c r="V6" s="61" t="s">
        <v>55</v>
      </c>
      <c r="W6" s="61" t="s">
        <v>59</v>
      </c>
      <c r="X6" s="61" t="s">
        <v>49</v>
      </c>
      <c r="Y6" s="61" t="s">
        <v>50</v>
      </c>
    </row>
    <row r="7" spans="2:25" x14ac:dyDescent="0.25">
      <c r="B7" s="82" t="s">
        <v>85</v>
      </c>
      <c r="C7" s="64"/>
      <c r="D7" s="100">
        <f>D50</f>
        <v>31.2</v>
      </c>
      <c r="E7" s="100">
        <f t="shared" ref="E7:Y7" si="0">E50</f>
        <v>0</v>
      </c>
      <c r="F7" s="100">
        <f t="shared" si="0"/>
        <v>0.6</v>
      </c>
      <c r="G7" s="100">
        <f t="shared" si="0"/>
        <v>7.05</v>
      </c>
      <c r="H7" s="100">
        <f t="shared" si="0"/>
        <v>0</v>
      </c>
      <c r="I7" s="100">
        <f t="shared" si="0"/>
        <v>12</v>
      </c>
      <c r="J7" s="100">
        <f t="shared" si="0"/>
        <v>36</v>
      </c>
      <c r="K7" s="100">
        <f t="shared" si="0"/>
        <v>30</v>
      </c>
      <c r="L7" s="100">
        <f t="shared" si="0"/>
        <v>13.5</v>
      </c>
      <c r="M7" s="100">
        <f t="shared" si="0"/>
        <v>9</v>
      </c>
      <c r="N7" s="100">
        <f t="shared" si="0"/>
        <v>9</v>
      </c>
      <c r="O7" s="100">
        <f t="shared" si="0"/>
        <v>15.6</v>
      </c>
      <c r="P7" s="100">
        <f t="shared" si="0"/>
        <v>8.52</v>
      </c>
      <c r="Q7" s="100">
        <f t="shared" si="0"/>
        <v>15</v>
      </c>
      <c r="R7" s="100">
        <f t="shared" si="0"/>
        <v>42</v>
      </c>
      <c r="S7" s="100">
        <f t="shared" si="0"/>
        <v>25.2</v>
      </c>
      <c r="T7" s="100">
        <f t="shared" si="0"/>
        <v>1.5</v>
      </c>
      <c r="U7" s="100">
        <f t="shared" si="0"/>
        <v>4.3499999999999996</v>
      </c>
      <c r="V7" s="100">
        <f t="shared" si="0"/>
        <v>60</v>
      </c>
      <c r="W7" s="100">
        <f t="shared" si="0"/>
        <v>3.5999999999999996</v>
      </c>
      <c r="X7" s="100">
        <f t="shared" si="0"/>
        <v>30</v>
      </c>
      <c r="Y7" s="100">
        <f t="shared" si="0"/>
        <v>30</v>
      </c>
    </row>
    <row r="8" spans="2:25" x14ac:dyDescent="0.25">
      <c r="B8" s="55"/>
      <c r="C8" s="63">
        <f>'6д'!C7</f>
        <v>600</v>
      </c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</row>
    <row r="9" spans="2:25" x14ac:dyDescent="0.25">
      <c r="B9" s="55" t="e">
        <f>#REF!</f>
        <v>#REF!</v>
      </c>
      <c r="C9" s="55">
        <v>60</v>
      </c>
      <c r="D9" s="83"/>
      <c r="E9" s="83"/>
      <c r="F9" s="83"/>
      <c r="G9" s="83"/>
      <c r="H9" s="83"/>
      <c r="I9" s="83"/>
      <c r="J9" s="83">
        <v>60</v>
      </c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</row>
    <row r="10" spans="2:25" x14ac:dyDescent="0.25">
      <c r="B10" s="81" t="s">
        <v>84</v>
      </c>
      <c r="C10" s="55"/>
      <c r="D10" s="83">
        <f>$C$8*D9/1000</f>
        <v>0</v>
      </c>
      <c r="E10" s="83">
        <f t="shared" ref="E10:Y10" si="1">$C$8*E9/1000</f>
        <v>0</v>
      </c>
      <c r="F10" s="83">
        <f t="shared" si="1"/>
        <v>0</v>
      </c>
      <c r="G10" s="83">
        <f t="shared" si="1"/>
        <v>0</v>
      </c>
      <c r="H10" s="83">
        <f t="shared" si="1"/>
        <v>0</v>
      </c>
      <c r="I10" s="83">
        <f t="shared" si="1"/>
        <v>0</v>
      </c>
      <c r="J10" s="83">
        <f t="shared" si="1"/>
        <v>36</v>
      </c>
      <c r="K10" s="83"/>
      <c r="L10" s="83">
        <f t="shared" si="1"/>
        <v>0</v>
      </c>
      <c r="M10" s="83">
        <f t="shared" si="1"/>
        <v>0</v>
      </c>
      <c r="N10" s="83">
        <f t="shared" si="1"/>
        <v>0</v>
      </c>
      <c r="O10" s="83">
        <f t="shared" si="1"/>
        <v>0</v>
      </c>
      <c r="P10" s="83">
        <f t="shared" si="1"/>
        <v>0</v>
      </c>
      <c r="Q10" s="83">
        <f t="shared" si="1"/>
        <v>0</v>
      </c>
      <c r="R10" s="83">
        <f t="shared" si="1"/>
        <v>0</v>
      </c>
      <c r="S10" s="83">
        <f t="shared" si="1"/>
        <v>0</v>
      </c>
      <c r="T10" s="83">
        <f t="shared" si="1"/>
        <v>0</v>
      </c>
      <c r="U10" s="83">
        <f t="shared" si="1"/>
        <v>0</v>
      </c>
      <c r="V10" s="83">
        <f t="shared" si="1"/>
        <v>0</v>
      </c>
      <c r="W10" s="83">
        <f t="shared" si="1"/>
        <v>0</v>
      </c>
      <c r="X10" s="83">
        <f t="shared" si="1"/>
        <v>0</v>
      </c>
      <c r="Y10" s="83">
        <f t="shared" si="1"/>
        <v>0</v>
      </c>
    </row>
    <row r="11" spans="2:25" x14ac:dyDescent="0.25">
      <c r="B11" s="55" t="e">
        <f>#REF!</f>
        <v>#REF!</v>
      </c>
      <c r="C11" s="55">
        <v>230</v>
      </c>
      <c r="D11" s="83">
        <v>52</v>
      </c>
      <c r="E11" s="83"/>
      <c r="F11" s="83">
        <v>0</v>
      </c>
      <c r="G11" s="83"/>
      <c r="H11" s="83"/>
      <c r="I11" s="83"/>
      <c r="J11" s="83"/>
      <c r="K11" s="83"/>
      <c r="L11" s="83"/>
      <c r="M11" s="83"/>
      <c r="N11" s="83"/>
      <c r="O11" s="83">
        <v>16</v>
      </c>
      <c r="P11" s="83">
        <v>8</v>
      </c>
      <c r="Q11" s="83"/>
      <c r="R11" s="83">
        <v>70</v>
      </c>
      <c r="S11" s="83"/>
      <c r="T11" s="83"/>
      <c r="U11" s="83">
        <v>4</v>
      </c>
      <c r="V11" s="83"/>
      <c r="W11" s="83">
        <v>4</v>
      </c>
      <c r="X11" s="83"/>
      <c r="Y11" s="83"/>
    </row>
    <row r="12" spans="2:25" x14ac:dyDescent="0.25">
      <c r="B12" s="81" t="s">
        <v>84</v>
      </c>
      <c r="C12" s="55"/>
      <c r="D12" s="83">
        <f>$C$8*D11/1000</f>
        <v>31.2</v>
      </c>
      <c r="E12" s="83">
        <f t="shared" ref="E12:Y12" si="2">$C$8*E11/1000</f>
        <v>0</v>
      </c>
      <c r="F12" s="83">
        <f t="shared" si="2"/>
        <v>0</v>
      </c>
      <c r="G12" s="83">
        <f t="shared" si="2"/>
        <v>0</v>
      </c>
      <c r="H12" s="83">
        <f t="shared" si="2"/>
        <v>0</v>
      </c>
      <c r="I12" s="83">
        <f t="shared" si="2"/>
        <v>0</v>
      </c>
      <c r="J12" s="83">
        <f t="shared" si="2"/>
        <v>0</v>
      </c>
      <c r="K12" s="83"/>
      <c r="L12" s="83">
        <f t="shared" si="2"/>
        <v>0</v>
      </c>
      <c r="M12" s="83">
        <f t="shared" si="2"/>
        <v>0</v>
      </c>
      <c r="N12" s="83">
        <f t="shared" si="2"/>
        <v>0</v>
      </c>
      <c r="O12" s="83">
        <f t="shared" si="2"/>
        <v>9.6</v>
      </c>
      <c r="P12" s="83">
        <f t="shared" si="2"/>
        <v>4.8</v>
      </c>
      <c r="Q12" s="83">
        <f t="shared" si="2"/>
        <v>0</v>
      </c>
      <c r="R12" s="83">
        <f t="shared" si="2"/>
        <v>42</v>
      </c>
      <c r="S12" s="83">
        <f t="shared" si="2"/>
        <v>0</v>
      </c>
      <c r="T12" s="83">
        <f t="shared" si="2"/>
        <v>0</v>
      </c>
      <c r="U12" s="83">
        <f t="shared" si="2"/>
        <v>2.4</v>
      </c>
      <c r="V12" s="83">
        <f t="shared" si="2"/>
        <v>0</v>
      </c>
      <c r="W12" s="83">
        <f t="shared" si="2"/>
        <v>2.4</v>
      </c>
      <c r="X12" s="83">
        <f t="shared" si="2"/>
        <v>0</v>
      </c>
      <c r="Y12" s="83">
        <f t="shared" si="2"/>
        <v>0</v>
      </c>
    </row>
    <row r="13" spans="2:25" x14ac:dyDescent="0.25">
      <c r="B13" s="55" t="e">
        <f>#REF!</f>
        <v>#REF!</v>
      </c>
      <c r="C13" s="55">
        <v>200</v>
      </c>
      <c r="D13" s="83"/>
      <c r="E13" s="83"/>
      <c r="F13" s="83"/>
      <c r="G13" s="83">
        <v>10</v>
      </c>
      <c r="H13" s="83"/>
      <c r="I13" s="83">
        <v>20</v>
      </c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</row>
    <row r="14" spans="2:25" x14ac:dyDescent="0.25">
      <c r="B14" s="81" t="s">
        <v>84</v>
      </c>
      <c r="C14" s="55"/>
      <c r="D14" s="83">
        <f>$C$8*D13/1000</f>
        <v>0</v>
      </c>
      <c r="E14" s="83">
        <f t="shared" ref="E14:Y14" si="3">$C$8*E13/1000</f>
        <v>0</v>
      </c>
      <c r="F14" s="83">
        <f t="shared" si="3"/>
        <v>0</v>
      </c>
      <c r="G14" s="83">
        <f t="shared" si="3"/>
        <v>6</v>
      </c>
      <c r="H14" s="83">
        <f t="shared" si="3"/>
        <v>0</v>
      </c>
      <c r="I14" s="83">
        <f t="shared" si="3"/>
        <v>12</v>
      </c>
      <c r="J14" s="83">
        <f t="shared" si="3"/>
        <v>0</v>
      </c>
      <c r="K14" s="83"/>
      <c r="L14" s="83">
        <f t="shared" si="3"/>
        <v>0</v>
      </c>
      <c r="M14" s="83">
        <f t="shared" si="3"/>
        <v>0</v>
      </c>
      <c r="N14" s="83">
        <f t="shared" si="3"/>
        <v>0</v>
      </c>
      <c r="O14" s="83">
        <f t="shared" si="3"/>
        <v>0</v>
      </c>
      <c r="P14" s="83">
        <f t="shared" si="3"/>
        <v>0</v>
      </c>
      <c r="Q14" s="83">
        <f t="shared" si="3"/>
        <v>0</v>
      </c>
      <c r="R14" s="83">
        <f t="shared" si="3"/>
        <v>0</v>
      </c>
      <c r="S14" s="83">
        <f t="shared" si="3"/>
        <v>0</v>
      </c>
      <c r="T14" s="83">
        <f t="shared" si="3"/>
        <v>0</v>
      </c>
      <c r="U14" s="83">
        <f t="shared" si="3"/>
        <v>0</v>
      </c>
      <c r="V14" s="83">
        <f t="shared" si="3"/>
        <v>0</v>
      </c>
      <c r="W14" s="83">
        <f t="shared" si="3"/>
        <v>0</v>
      </c>
      <c r="X14" s="83">
        <f t="shared" si="3"/>
        <v>0</v>
      </c>
      <c r="Y14" s="83">
        <f t="shared" si="3"/>
        <v>0</v>
      </c>
    </row>
    <row r="15" spans="2:25" x14ac:dyDescent="0.25">
      <c r="B15" s="55" t="e">
        <f>#REF!</f>
        <v>#REF!</v>
      </c>
      <c r="C15" s="55">
        <v>30</v>
      </c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>
        <v>30</v>
      </c>
      <c r="Y15" s="83"/>
    </row>
    <row r="16" spans="2:25" x14ac:dyDescent="0.25">
      <c r="B16" s="81" t="s">
        <v>84</v>
      </c>
      <c r="C16" s="55"/>
      <c r="D16" s="83">
        <f>$C$8*D15/1000</f>
        <v>0</v>
      </c>
      <c r="E16" s="83">
        <f t="shared" ref="E16:Y16" si="4">$C$8*E15/1000</f>
        <v>0</v>
      </c>
      <c r="F16" s="83">
        <f t="shared" si="4"/>
        <v>0</v>
      </c>
      <c r="G16" s="83">
        <f t="shared" si="4"/>
        <v>0</v>
      </c>
      <c r="H16" s="83">
        <f t="shared" si="4"/>
        <v>0</v>
      </c>
      <c r="I16" s="83">
        <f t="shared" si="4"/>
        <v>0</v>
      </c>
      <c r="J16" s="83">
        <f t="shared" si="4"/>
        <v>0</v>
      </c>
      <c r="K16" s="83"/>
      <c r="L16" s="83">
        <f t="shared" si="4"/>
        <v>0</v>
      </c>
      <c r="M16" s="83">
        <f t="shared" si="4"/>
        <v>0</v>
      </c>
      <c r="N16" s="83">
        <f t="shared" si="4"/>
        <v>0</v>
      </c>
      <c r="O16" s="83">
        <f t="shared" si="4"/>
        <v>0</v>
      </c>
      <c r="P16" s="83">
        <f t="shared" si="4"/>
        <v>0</v>
      </c>
      <c r="Q16" s="83">
        <f t="shared" si="4"/>
        <v>0</v>
      </c>
      <c r="R16" s="83">
        <f t="shared" si="4"/>
        <v>0</v>
      </c>
      <c r="S16" s="83">
        <f t="shared" si="4"/>
        <v>0</v>
      </c>
      <c r="T16" s="83">
        <f t="shared" si="4"/>
        <v>0</v>
      </c>
      <c r="U16" s="83">
        <f t="shared" si="4"/>
        <v>0</v>
      </c>
      <c r="V16" s="83">
        <f t="shared" si="4"/>
        <v>0</v>
      </c>
      <c r="W16" s="83">
        <f t="shared" si="4"/>
        <v>0</v>
      </c>
      <c r="X16" s="83">
        <f t="shared" si="4"/>
        <v>18</v>
      </c>
      <c r="Y16" s="83">
        <f t="shared" si="4"/>
        <v>0</v>
      </c>
    </row>
    <row r="17" spans="2:25" x14ac:dyDescent="0.25">
      <c r="B17" s="55" t="e">
        <f>#REF!</f>
        <v>#REF!</v>
      </c>
      <c r="C17" s="55">
        <v>30</v>
      </c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>
        <v>30</v>
      </c>
    </row>
    <row r="18" spans="2:25" x14ac:dyDescent="0.25">
      <c r="B18" s="81" t="s">
        <v>84</v>
      </c>
      <c r="C18" s="55"/>
      <c r="D18" s="83">
        <f>$C$8*D17/1000</f>
        <v>0</v>
      </c>
      <c r="E18" s="83">
        <f t="shared" ref="E18:Y18" si="5">$C$8*E17/1000</f>
        <v>0</v>
      </c>
      <c r="F18" s="83">
        <f t="shared" si="5"/>
        <v>0</v>
      </c>
      <c r="G18" s="83">
        <f t="shared" si="5"/>
        <v>0</v>
      </c>
      <c r="H18" s="83">
        <f t="shared" si="5"/>
        <v>0</v>
      </c>
      <c r="I18" s="83">
        <f t="shared" si="5"/>
        <v>0</v>
      </c>
      <c r="J18" s="83">
        <f t="shared" si="5"/>
        <v>0</v>
      </c>
      <c r="K18" s="83"/>
      <c r="L18" s="83">
        <f t="shared" si="5"/>
        <v>0</v>
      </c>
      <c r="M18" s="83">
        <f t="shared" si="5"/>
        <v>0</v>
      </c>
      <c r="N18" s="83">
        <f t="shared" si="5"/>
        <v>0</v>
      </c>
      <c r="O18" s="83">
        <f t="shared" si="5"/>
        <v>0</v>
      </c>
      <c r="P18" s="83">
        <f t="shared" si="5"/>
        <v>0</v>
      </c>
      <c r="Q18" s="83">
        <f t="shared" si="5"/>
        <v>0</v>
      </c>
      <c r="R18" s="83">
        <f t="shared" si="5"/>
        <v>0</v>
      </c>
      <c r="S18" s="83">
        <f t="shared" si="5"/>
        <v>0</v>
      </c>
      <c r="T18" s="83">
        <f t="shared" si="5"/>
        <v>0</v>
      </c>
      <c r="U18" s="83">
        <f t="shared" si="5"/>
        <v>0</v>
      </c>
      <c r="V18" s="83">
        <f t="shared" si="5"/>
        <v>0</v>
      </c>
      <c r="W18" s="83">
        <f t="shared" si="5"/>
        <v>0</v>
      </c>
      <c r="X18" s="83">
        <f t="shared" si="5"/>
        <v>0</v>
      </c>
      <c r="Y18" s="83">
        <f t="shared" si="5"/>
        <v>18</v>
      </c>
    </row>
    <row r="19" spans="2:25" x14ac:dyDescent="0.25">
      <c r="B19" s="89" t="s">
        <v>93</v>
      </c>
      <c r="C19" s="63">
        <f>'6д'!C18</f>
        <v>0</v>
      </c>
      <c r="D19" s="106">
        <f>D10+D12+D14+D16+D18</f>
        <v>31.2</v>
      </c>
      <c r="E19" s="106">
        <f t="shared" ref="E19:Y19" si="6">E10+E12+E14+E16+E18</f>
        <v>0</v>
      </c>
      <c r="F19" s="106">
        <f t="shared" si="6"/>
        <v>0</v>
      </c>
      <c r="G19" s="106">
        <f t="shared" si="6"/>
        <v>6</v>
      </c>
      <c r="H19" s="106">
        <f t="shared" si="6"/>
        <v>0</v>
      </c>
      <c r="I19" s="106">
        <f t="shared" si="6"/>
        <v>12</v>
      </c>
      <c r="J19" s="106">
        <f t="shared" si="6"/>
        <v>36</v>
      </c>
      <c r="K19" s="106"/>
      <c r="L19" s="106">
        <f t="shared" si="6"/>
        <v>0</v>
      </c>
      <c r="M19" s="106">
        <f t="shared" si="6"/>
        <v>0</v>
      </c>
      <c r="N19" s="106">
        <f t="shared" si="6"/>
        <v>0</v>
      </c>
      <c r="O19" s="106">
        <f t="shared" si="6"/>
        <v>9.6</v>
      </c>
      <c r="P19" s="106">
        <f t="shared" si="6"/>
        <v>4.8</v>
      </c>
      <c r="Q19" s="106">
        <f t="shared" si="6"/>
        <v>0</v>
      </c>
      <c r="R19" s="106">
        <f t="shared" si="6"/>
        <v>42</v>
      </c>
      <c r="S19" s="106">
        <f t="shared" si="6"/>
        <v>0</v>
      </c>
      <c r="T19" s="106">
        <f t="shared" si="6"/>
        <v>0</v>
      </c>
      <c r="U19" s="106">
        <f t="shared" si="6"/>
        <v>2.4</v>
      </c>
      <c r="V19" s="106">
        <f t="shared" si="6"/>
        <v>0</v>
      </c>
      <c r="W19" s="106">
        <f t="shared" si="6"/>
        <v>2.4</v>
      </c>
      <c r="X19" s="106">
        <f t="shared" si="6"/>
        <v>18</v>
      </c>
      <c r="Y19" s="106">
        <f t="shared" si="6"/>
        <v>18</v>
      </c>
    </row>
    <row r="20" spans="2:25" x14ac:dyDescent="0.25">
      <c r="B20" s="73">
        <f>меню!B66</f>
        <v>0</v>
      </c>
      <c r="C20" s="60">
        <v>60</v>
      </c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</row>
    <row r="21" spans="2:25" x14ac:dyDescent="0.25">
      <c r="B21" s="81" t="s">
        <v>84</v>
      </c>
      <c r="C21" s="60"/>
      <c r="D21" s="83">
        <f>$C$19*D20/1000</f>
        <v>0</v>
      </c>
      <c r="E21" s="83">
        <f t="shared" ref="E21:Y21" si="7">$C$19*E20/1000</f>
        <v>0</v>
      </c>
      <c r="F21" s="83">
        <f t="shared" si="7"/>
        <v>0</v>
      </c>
      <c r="G21" s="83">
        <f t="shared" si="7"/>
        <v>0</v>
      </c>
      <c r="H21" s="83">
        <f t="shared" si="7"/>
        <v>0</v>
      </c>
      <c r="I21" s="83">
        <f t="shared" si="7"/>
        <v>0</v>
      </c>
      <c r="J21" s="83">
        <f t="shared" si="7"/>
        <v>0</v>
      </c>
      <c r="K21" s="83">
        <f t="shared" si="7"/>
        <v>0</v>
      </c>
      <c r="L21" s="83">
        <f t="shared" si="7"/>
        <v>0</v>
      </c>
      <c r="M21" s="83">
        <f t="shared" si="7"/>
        <v>0</v>
      </c>
      <c r="N21" s="83">
        <f t="shared" si="7"/>
        <v>0</v>
      </c>
      <c r="O21" s="83">
        <f t="shared" si="7"/>
        <v>0</v>
      </c>
      <c r="P21" s="83">
        <f t="shared" si="7"/>
        <v>0</v>
      </c>
      <c r="Q21" s="83">
        <f t="shared" si="7"/>
        <v>0</v>
      </c>
      <c r="R21" s="83">
        <f t="shared" si="7"/>
        <v>0</v>
      </c>
      <c r="S21" s="83">
        <f t="shared" si="7"/>
        <v>0</v>
      </c>
      <c r="T21" s="83">
        <f t="shared" si="7"/>
        <v>0</v>
      </c>
      <c r="U21" s="83">
        <f t="shared" si="7"/>
        <v>0</v>
      </c>
      <c r="V21" s="83">
        <f t="shared" si="7"/>
        <v>0</v>
      </c>
      <c r="W21" s="83">
        <f t="shared" si="7"/>
        <v>0</v>
      </c>
      <c r="X21" s="83">
        <f t="shared" si="7"/>
        <v>0</v>
      </c>
      <c r="Y21" s="83">
        <f t="shared" si="7"/>
        <v>0</v>
      </c>
    </row>
    <row r="22" spans="2:25" x14ac:dyDescent="0.25">
      <c r="B22" s="77">
        <f>меню!B67</f>
        <v>0</v>
      </c>
      <c r="C22" s="74">
        <v>200</v>
      </c>
      <c r="D22" s="129"/>
      <c r="E22" s="129"/>
      <c r="F22" s="129">
        <v>0</v>
      </c>
      <c r="G22" s="129">
        <v>2</v>
      </c>
      <c r="H22" s="129"/>
      <c r="I22" s="129"/>
      <c r="J22" s="129"/>
      <c r="K22" s="129"/>
      <c r="L22" s="129">
        <v>40</v>
      </c>
      <c r="M22" s="129">
        <v>30</v>
      </c>
      <c r="N22" s="129">
        <v>30</v>
      </c>
      <c r="O22" s="129">
        <v>10</v>
      </c>
      <c r="P22" s="129">
        <v>10</v>
      </c>
      <c r="Q22" s="129"/>
      <c r="R22" s="129"/>
      <c r="S22" s="129"/>
      <c r="T22" s="129"/>
      <c r="U22" s="129">
        <v>3.5</v>
      </c>
      <c r="V22" s="137"/>
      <c r="W22" s="129">
        <v>2</v>
      </c>
      <c r="X22" s="129"/>
      <c r="Y22" s="129"/>
    </row>
    <row r="23" spans="2:25" x14ac:dyDescent="0.25">
      <c r="B23" s="81" t="s">
        <v>84</v>
      </c>
      <c r="C23" s="74"/>
      <c r="D23" s="83">
        <f>$C$19*D22/1000</f>
        <v>0</v>
      </c>
      <c r="E23" s="83">
        <f t="shared" ref="E23:Y23" si="8">$C$19*E22/1000</f>
        <v>0</v>
      </c>
      <c r="F23" s="83">
        <f t="shared" si="8"/>
        <v>0</v>
      </c>
      <c r="G23" s="83">
        <f t="shared" si="8"/>
        <v>0</v>
      </c>
      <c r="H23" s="83">
        <f t="shared" si="8"/>
        <v>0</v>
      </c>
      <c r="I23" s="83">
        <f t="shared" si="8"/>
        <v>0</v>
      </c>
      <c r="J23" s="83">
        <f t="shared" si="8"/>
        <v>0</v>
      </c>
      <c r="K23" s="83"/>
      <c r="L23" s="83">
        <f t="shared" si="8"/>
        <v>0</v>
      </c>
      <c r="M23" s="83">
        <f t="shared" si="8"/>
        <v>0</v>
      </c>
      <c r="N23" s="83">
        <f t="shared" si="8"/>
        <v>0</v>
      </c>
      <c r="O23" s="83">
        <f t="shared" si="8"/>
        <v>0</v>
      </c>
      <c r="P23" s="83">
        <f t="shared" si="8"/>
        <v>0</v>
      </c>
      <c r="Q23" s="83">
        <f t="shared" si="8"/>
        <v>0</v>
      </c>
      <c r="R23" s="83">
        <f t="shared" si="8"/>
        <v>0</v>
      </c>
      <c r="S23" s="83">
        <f t="shared" si="8"/>
        <v>0</v>
      </c>
      <c r="T23" s="83">
        <f t="shared" si="8"/>
        <v>0</v>
      </c>
      <c r="U23" s="83">
        <f t="shared" si="8"/>
        <v>0</v>
      </c>
      <c r="V23" s="83">
        <f t="shared" si="8"/>
        <v>0</v>
      </c>
      <c r="W23" s="83">
        <f t="shared" si="8"/>
        <v>0</v>
      </c>
      <c r="X23" s="83">
        <f t="shared" si="8"/>
        <v>0</v>
      </c>
      <c r="Y23" s="83">
        <f t="shared" si="8"/>
        <v>0</v>
      </c>
    </row>
    <row r="24" spans="2:25" x14ac:dyDescent="0.25">
      <c r="B24" s="77">
        <f>меню!B68</f>
        <v>0</v>
      </c>
      <c r="C24" s="74">
        <v>100</v>
      </c>
      <c r="D24" s="129"/>
      <c r="E24" s="129"/>
      <c r="F24" s="129">
        <v>0</v>
      </c>
      <c r="G24" s="129">
        <v>1.5</v>
      </c>
      <c r="H24" s="129"/>
      <c r="I24" s="129"/>
      <c r="J24" s="129"/>
      <c r="K24" s="129"/>
      <c r="L24" s="129"/>
      <c r="M24" s="129"/>
      <c r="N24" s="129"/>
      <c r="O24" s="129">
        <v>10</v>
      </c>
      <c r="P24" s="129">
        <v>2.4</v>
      </c>
      <c r="Q24" s="129"/>
      <c r="R24" s="129"/>
      <c r="S24" s="129">
        <v>84</v>
      </c>
      <c r="T24" s="129">
        <v>5</v>
      </c>
      <c r="U24" s="129">
        <v>3</v>
      </c>
      <c r="V24" s="129"/>
      <c r="W24" s="129">
        <v>2</v>
      </c>
      <c r="X24" s="129"/>
      <c r="Y24" s="129"/>
    </row>
    <row r="25" spans="2:25" x14ac:dyDescent="0.25">
      <c r="B25" s="81" t="s">
        <v>84</v>
      </c>
      <c r="C25" s="74"/>
      <c r="D25" s="83">
        <f>$C$19*D24/1000</f>
        <v>0</v>
      </c>
      <c r="E25" s="83">
        <f t="shared" ref="E25:Y25" si="9">$C$19*E24/1000</f>
        <v>0</v>
      </c>
      <c r="F25" s="83">
        <f t="shared" si="9"/>
        <v>0</v>
      </c>
      <c r="G25" s="83">
        <f t="shared" si="9"/>
        <v>0</v>
      </c>
      <c r="H25" s="83">
        <f t="shared" si="9"/>
        <v>0</v>
      </c>
      <c r="I25" s="83">
        <f t="shared" si="9"/>
        <v>0</v>
      </c>
      <c r="J25" s="83">
        <f t="shared" si="9"/>
        <v>0</v>
      </c>
      <c r="K25" s="83"/>
      <c r="L25" s="83">
        <f t="shared" si="9"/>
        <v>0</v>
      </c>
      <c r="M25" s="83">
        <f t="shared" si="9"/>
        <v>0</v>
      </c>
      <c r="N25" s="83">
        <f t="shared" si="9"/>
        <v>0</v>
      </c>
      <c r="O25" s="83">
        <f t="shared" si="9"/>
        <v>0</v>
      </c>
      <c r="P25" s="83">
        <f t="shared" si="9"/>
        <v>0</v>
      </c>
      <c r="Q25" s="83">
        <f t="shared" si="9"/>
        <v>0</v>
      </c>
      <c r="R25" s="83">
        <f t="shared" si="9"/>
        <v>0</v>
      </c>
      <c r="S25" s="83">
        <f t="shared" si="9"/>
        <v>0</v>
      </c>
      <c r="T25" s="83">
        <f t="shared" si="9"/>
        <v>0</v>
      </c>
      <c r="U25" s="83">
        <f t="shared" si="9"/>
        <v>0</v>
      </c>
      <c r="V25" s="83">
        <f t="shared" si="9"/>
        <v>0</v>
      </c>
      <c r="W25" s="83">
        <f t="shared" si="9"/>
        <v>0</v>
      </c>
      <c r="X25" s="83">
        <f t="shared" si="9"/>
        <v>0</v>
      </c>
      <c r="Y25" s="83">
        <f t="shared" si="9"/>
        <v>0</v>
      </c>
    </row>
    <row r="26" spans="2:25" x14ac:dyDescent="0.25">
      <c r="B26" s="73">
        <f>меню!B69</f>
        <v>0</v>
      </c>
      <c r="C26" s="74">
        <v>150</v>
      </c>
      <c r="D26" s="129"/>
      <c r="E26" s="129"/>
      <c r="F26" s="129">
        <v>2</v>
      </c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>
        <v>50</v>
      </c>
      <c r="R26" s="129"/>
      <c r="S26" s="129"/>
      <c r="T26" s="129"/>
      <c r="U26" s="129"/>
      <c r="V26" s="133"/>
      <c r="W26" s="129"/>
      <c r="X26" s="129"/>
      <c r="Y26" s="129"/>
    </row>
    <row r="27" spans="2:25" x14ac:dyDescent="0.25">
      <c r="B27" s="81" t="s">
        <v>84</v>
      </c>
      <c r="C27" s="74"/>
      <c r="D27" s="83">
        <f>$C$19*D26/1000</f>
        <v>0</v>
      </c>
      <c r="E27" s="83">
        <f t="shared" ref="E27:Y27" si="10">$C$19*E26/1000</f>
        <v>0</v>
      </c>
      <c r="F27" s="83">
        <f t="shared" si="10"/>
        <v>0</v>
      </c>
      <c r="G27" s="83">
        <f t="shared" si="10"/>
        <v>0</v>
      </c>
      <c r="H27" s="83">
        <f t="shared" si="10"/>
        <v>0</v>
      </c>
      <c r="I27" s="83">
        <f t="shared" si="10"/>
        <v>0</v>
      </c>
      <c r="J27" s="83">
        <f t="shared" si="10"/>
        <v>0</v>
      </c>
      <c r="K27" s="83"/>
      <c r="L27" s="83">
        <f t="shared" si="10"/>
        <v>0</v>
      </c>
      <c r="M27" s="83">
        <f t="shared" si="10"/>
        <v>0</v>
      </c>
      <c r="N27" s="83">
        <f t="shared" si="10"/>
        <v>0</v>
      </c>
      <c r="O27" s="83">
        <f t="shared" si="10"/>
        <v>0</v>
      </c>
      <c r="P27" s="83">
        <f t="shared" si="10"/>
        <v>0</v>
      </c>
      <c r="Q27" s="83">
        <f t="shared" si="10"/>
        <v>0</v>
      </c>
      <c r="R27" s="83">
        <f t="shared" si="10"/>
        <v>0</v>
      </c>
      <c r="S27" s="83">
        <f t="shared" si="10"/>
        <v>0</v>
      </c>
      <c r="T27" s="83">
        <f t="shared" si="10"/>
        <v>0</v>
      </c>
      <c r="U27" s="83">
        <f t="shared" si="10"/>
        <v>0</v>
      </c>
      <c r="V27" s="83">
        <f t="shared" si="10"/>
        <v>0</v>
      </c>
      <c r="W27" s="83">
        <f t="shared" si="10"/>
        <v>0</v>
      </c>
      <c r="X27" s="83">
        <f t="shared" si="10"/>
        <v>0</v>
      </c>
      <c r="Y27" s="83">
        <f t="shared" si="10"/>
        <v>0</v>
      </c>
    </row>
    <row r="28" spans="2:25" x14ac:dyDescent="0.25">
      <c r="B28" s="73">
        <f>меню!B70</f>
        <v>0</v>
      </c>
      <c r="C28" s="74">
        <v>200</v>
      </c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29">
        <v>200</v>
      </c>
      <c r="W28" s="129"/>
      <c r="X28" s="133"/>
      <c r="Y28" s="83"/>
    </row>
    <row r="29" spans="2:25" x14ac:dyDescent="0.25">
      <c r="B29" s="81" t="s">
        <v>84</v>
      </c>
      <c r="C29" s="74"/>
      <c r="D29" s="83">
        <f>$C$19*D28/1000</f>
        <v>0</v>
      </c>
      <c r="E29" s="83">
        <f t="shared" ref="E29:Y29" si="11">$C$19*E28/1000</f>
        <v>0</v>
      </c>
      <c r="F29" s="83">
        <f t="shared" si="11"/>
        <v>0</v>
      </c>
      <c r="G29" s="83">
        <f t="shared" si="11"/>
        <v>0</v>
      </c>
      <c r="H29" s="83">
        <f t="shared" si="11"/>
        <v>0</v>
      </c>
      <c r="I29" s="83">
        <f t="shared" si="11"/>
        <v>0</v>
      </c>
      <c r="J29" s="83">
        <f t="shared" si="11"/>
        <v>0</v>
      </c>
      <c r="K29" s="83"/>
      <c r="L29" s="83">
        <f t="shared" si="11"/>
        <v>0</v>
      </c>
      <c r="M29" s="83">
        <f t="shared" si="11"/>
        <v>0</v>
      </c>
      <c r="N29" s="83">
        <f t="shared" si="11"/>
        <v>0</v>
      </c>
      <c r="O29" s="83">
        <f t="shared" si="11"/>
        <v>0</v>
      </c>
      <c r="P29" s="83">
        <f t="shared" si="11"/>
        <v>0</v>
      </c>
      <c r="Q29" s="83">
        <f t="shared" si="11"/>
        <v>0</v>
      </c>
      <c r="R29" s="83">
        <f t="shared" si="11"/>
        <v>0</v>
      </c>
      <c r="S29" s="83">
        <f t="shared" si="11"/>
        <v>0</v>
      </c>
      <c r="T29" s="83">
        <f t="shared" si="11"/>
        <v>0</v>
      </c>
      <c r="U29" s="83">
        <f t="shared" si="11"/>
        <v>0</v>
      </c>
      <c r="V29" s="83">
        <f t="shared" si="11"/>
        <v>0</v>
      </c>
      <c r="W29" s="83">
        <f t="shared" si="11"/>
        <v>0</v>
      </c>
      <c r="X29" s="83">
        <f t="shared" si="11"/>
        <v>0</v>
      </c>
      <c r="Y29" s="83">
        <f t="shared" si="11"/>
        <v>0</v>
      </c>
    </row>
    <row r="30" spans="2:25" x14ac:dyDescent="0.25">
      <c r="B30" s="73">
        <f>меню!B71</f>
        <v>0</v>
      </c>
      <c r="C30" s="75">
        <v>30</v>
      </c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83">
        <v>30</v>
      </c>
      <c r="Y30" s="83"/>
    </row>
    <row r="31" spans="2:25" x14ac:dyDescent="0.25">
      <c r="B31" s="81" t="s">
        <v>84</v>
      </c>
      <c r="C31" s="75"/>
      <c r="D31" s="83">
        <f>$C$19*D30/1000</f>
        <v>0</v>
      </c>
      <c r="E31" s="83">
        <f t="shared" ref="E31:Y31" si="12">$C$19*E30/1000</f>
        <v>0</v>
      </c>
      <c r="F31" s="83">
        <f t="shared" si="12"/>
        <v>0</v>
      </c>
      <c r="G31" s="83">
        <f t="shared" si="12"/>
        <v>0</v>
      </c>
      <c r="H31" s="83">
        <f t="shared" si="12"/>
        <v>0</v>
      </c>
      <c r="I31" s="83">
        <f t="shared" si="12"/>
        <v>0</v>
      </c>
      <c r="J31" s="83">
        <f t="shared" si="12"/>
        <v>0</v>
      </c>
      <c r="K31" s="83"/>
      <c r="L31" s="83">
        <f t="shared" si="12"/>
        <v>0</v>
      </c>
      <c r="M31" s="83">
        <f t="shared" si="12"/>
        <v>0</v>
      </c>
      <c r="N31" s="83">
        <f t="shared" si="12"/>
        <v>0</v>
      </c>
      <c r="O31" s="83">
        <f t="shared" si="12"/>
        <v>0</v>
      </c>
      <c r="P31" s="83">
        <f t="shared" si="12"/>
        <v>0</v>
      </c>
      <c r="Q31" s="83">
        <f t="shared" si="12"/>
        <v>0</v>
      </c>
      <c r="R31" s="83">
        <f t="shared" si="12"/>
        <v>0</v>
      </c>
      <c r="S31" s="83">
        <f t="shared" si="12"/>
        <v>0</v>
      </c>
      <c r="T31" s="83">
        <f t="shared" si="12"/>
        <v>0</v>
      </c>
      <c r="U31" s="83">
        <f t="shared" si="12"/>
        <v>0</v>
      </c>
      <c r="V31" s="83">
        <f t="shared" si="12"/>
        <v>0</v>
      </c>
      <c r="W31" s="83">
        <f t="shared" si="12"/>
        <v>0</v>
      </c>
      <c r="X31" s="83">
        <f t="shared" si="12"/>
        <v>0</v>
      </c>
      <c r="Y31" s="83">
        <f t="shared" si="12"/>
        <v>0</v>
      </c>
    </row>
    <row r="32" spans="2:25" x14ac:dyDescent="0.25">
      <c r="B32" s="73">
        <f>меню!B72</f>
        <v>0</v>
      </c>
      <c r="C32" s="58">
        <v>30</v>
      </c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133">
        <v>30</v>
      </c>
    </row>
    <row r="33" spans="2:25" x14ac:dyDescent="0.25">
      <c r="B33" s="81" t="s">
        <v>84</v>
      </c>
      <c r="C33" s="55"/>
      <c r="D33" s="83">
        <f>$C$19*D32/1000</f>
        <v>0</v>
      </c>
      <c r="E33" s="83">
        <f t="shared" ref="E33:Y33" si="13">$C$19*E32/1000</f>
        <v>0</v>
      </c>
      <c r="F33" s="83">
        <f t="shared" si="13"/>
        <v>0</v>
      </c>
      <c r="G33" s="83">
        <f t="shared" si="13"/>
        <v>0</v>
      </c>
      <c r="H33" s="83">
        <f t="shared" si="13"/>
        <v>0</v>
      </c>
      <c r="I33" s="83">
        <f t="shared" si="13"/>
        <v>0</v>
      </c>
      <c r="J33" s="83">
        <f t="shared" si="13"/>
        <v>0</v>
      </c>
      <c r="K33" s="83"/>
      <c r="L33" s="83">
        <f t="shared" si="13"/>
        <v>0</v>
      </c>
      <c r="M33" s="83">
        <f t="shared" si="13"/>
        <v>0</v>
      </c>
      <c r="N33" s="83">
        <f t="shared" si="13"/>
        <v>0</v>
      </c>
      <c r="O33" s="83">
        <f t="shared" si="13"/>
        <v>0</v>
      </c>
      <c r="P33" s="83">
        <f t="shared" si="13"/>
        <v>0</v>
      </c>
      <c r="Q33" s="83">
        <f t="shared" si="13"/>
        <v>0</v>
      </c>
      <c r="R33" s="83">
        <f t="shared" si="13"/>
        <v>0</v>
      </c>
      <c r="S33" s="83">
        <f t="shared" si="13"/>
        <v>0</v>
      </c>
      <c r="T33" s="83">
        <f t="shared" si="13"/>
        <v>0</v>
      </c>
      <c r="U33" s="83">
        <f t="shared" si="13"/>
        <v>0</v>
      </c>
      <c r="V33" s="83">
        <f t="shared" si="13"/>
        <v>0</v>
      </c>
      <c r="W33" s="83">
        <f t="shared" si="13"/>
        <v>0</v>
      </c>
      <c r="X33" s="83">
        <f t="shared" si="13"/>
        <v>0</v>
      </c>
      <c r="Y33" s="83">
        <f t="shared" si="13"/>
        <v>0</v>
      </c>
    </row>
    <row r="34" spans="2:25" x14ac:dyDescent="0.25">
      <c r="B34" s="89" t="s">
        <v>92</v>
      </c>
      <c r="C34" s="63">
        <f>'6д'!C35</f>
        <v>300</v>
      </c>
      <c r="D34" s="106">
        <f>D21+D23+D25+D27+D29+D31+D33</f>
        <v>0</v>
      </c>
      <c r="E34" s="106">
        <f t="shared" ref="E34:Y34" si="14">E21+E23+E25+E27+E29+E31+E33</f>
        <v>0</v>
      </c>
      <c r="F34" s="106">
        <f t="shared" si="14"/>
        <v>0</v>
      </c>
      <c r="G34" s="106">
        <f t="shared" si="14"/>
        <v>0</v>
      </c>
      <c r="H34" s="106">
        <f t="shared" si="14"/>
        <v>0</v>
      </c>
      <c r="I34" s="106">
        <f t="shared" si="14"/>
        <v>0</v>
      </c>
      <c r="J34" s="106">
        <f t="shared" si="14"/>
        <v>0</v>
      </c>
      <c r="K34" s="106">
        <f t="shared" si="14"/>
        <v>0</v>
      </c>
      <c r="L34" s="106">
        <f t="shared" si="14"/>
        <v>0</v>
      </c>
      <c r="M34" s="106">
        <f t="shared" si="14"/>
        <v>0</v>
      </c>
      <c r="N34" s="106">
        <f t="shared" si="14"/>
        <v>0</v>
      </c>
      <c r="O34" s="106">
        <f t="shared" si="14"/>
        <v>0</v>
      </c>
      <c r="P34" s="106">
        <f t="shared" si="14"/>
        <v>0</v>
      </c>
      <c r="Q34" s="106">
        <f t="shared" si="14"/>
        <v>0</v>
      </c>
      <c r="R34" s="106">
        <f t="shared" si="14"/>
        <v>0</v>
      </c>
      <c r="S34" s="106">
        <f t="shared" si="14"/>
        <v>0</v>
      </c>
      <c r="T34" s="106">
        <f t="shared" si="14"/>
        <v>0</v>
      </c>
      <c r="U34" s="106">
        <f t="shared" si="14"/>
        <v>0</v>
      </c>
      <c r="V34" s="106">
        <f t="shared" si="14"/>
        <v>0</v>
      </c>
      <c r="W34" s="106">
        <f t="shared" si="14"/>
        <v>0</v>
      </c>
      <c r="X34" s="106">
        <f t="shared" si="14"/>
        <v>0</v>
      </c>
      <c r="Y34" s="106">
        <f t="shared" si="14"/>
        <v>0</v>
      </c>
    </row>
    <row r="35" spans="2:25" x14ac:dyDescent="0.25">
      <c r="B35" s="55">
        <f>B20</f>
        <v>0</v>
      </c>
      <c r="C35" s="55">
        <v>100</v>
      </c>
      <c r="D35" s="83"/>
      <c r="E35" s="83"/>
      <c r="F35" s="83"/>
      <c r="G35" s="83"/>
      <c r="H35" s="83"/>
      <c r="I35" s="83"/>
      <c r="J35" s="83"/>
      <c r="K35" s="83">
        <v>100</v>
      </c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</row>
    <row r="36" spans="2:25" x14ac:dyDescent="0.25">
      <c r="B36" s="81" t="s">
        <v>84</v>
      </c>
      <c r="C36" s="55"/>
      <c r="D36" s="83">
        <f>$C$34*D35/1000</f>
        <v>0</v>
      </c>
      <c r="E36" s="83">
        <f t="shared" ref="E36:Y36" si="15">$C$34*E35/1000</f>
        <v>0</v>
      </c>
      <c r="F36" s="83">
        <f t="shared" si="15"/>
        <v>0</v>
      </c>
      <c r="G36" s="83">
        <f t="shared" si="15"/>
        <v>0</v>
      </c>
      <c r="H36" s="83">
        <f t="shared" si="15"/>
        <v>0</v>
      </c>
      <c r="I36" s="83">
        <f t="shared" si="15"/>
        <v>0</v>
      </c>
      <c r="J36" s="83">
        <f t="shared" si="15"/>
        <v>0</v>
      </c>
      <c r="K36" s="83">
        <f t="shared" si="15"/>
        <v>30</v>
      </c>
      <c r="L36" s="83">
        <f t="shared" si="15"/>
        <v>0</v>
      </c>
      <c r="M36" s="83">
        <f t="shared" si="15"/>
        <v>0</v>
      </c>
      <c r="N36" s="83">
        <f t="shared" si="15"/>
        <v>0</v>
      </c>
      <c r="O36" s="83">
        <f t="shared" si="15"/>
        <v>0</v>
      </c>
      <c r="P36" s="83">
        <f t="shared" si="15"/>
        <v>0</v>
      </c>
      <c r="Q36" s="83">
        <f t="shared" si="15"/>
        <v>0</v>
      </c>
      <c r="R36" s="83">
        <f t="shared" si="15"/>
        <v>0</v>
      </c>
      <c r="S36" s="83">
        <f t="shared" si="15"/>
        <v>0</v>
      </c>
      <c r="T36" s="83">
        <f t="shared" si="15"/>
        <v>0</v>
      </c>
      <c r="U36" s="83">
        <f t="shared" si="15"/>
        <v>0</v>
      </c>
      <c r="V36" s="83">
        <f t="shared" si="15"/>
        <v>0</v>
      </c>
      <c r="W36" s="83">
        <f t="shared" si="15"/>
        <v>0</v>
      </c>
      <c r="X36" s="83">
        <f t="shared" si="15"/>
        <v>0</v>
      </c>
      <c r="Y36" s="83">
        <f t="shared" si="15"/>
        <v>0</v>
      </c>
    </row>
    <row r="37" spans="2:25" x14ac:dyDescent="0.25">
      <c r="B37" s="55">
        <f>B22</f>
        <v>0</v>
      </c>
      <c r="C37" s="55">
        <v>250</v>
      </c>
      <c r="D37" s="129"/>
      <c r="E37" s="129"/>
      <c r="F37" s="129">
        <v>0</v>
      </c>
      <c r="G37" s="129">
        <v>2</v>
      </c>
      <c r="H37" s="129"/>
      <c r="I37" s="129"/>
      <c r="J37" s="129"/>
      <c r="K37" s="129"/>
      <c r="L37" s="129">
        <v>45</v>
      </c>
      <c r="M37" s="129">
        <v>30</v>
      </c>
      <c r="N37" s="129">
        <v>30</v>
      </c>
      <c r="O37" s="129">
        <v>10</v>
      </c>
      <c r="P37" s="129">
        <v>10</v>
      </c>
      <c r="Q37" s="129"/>
      <c r="R37" s="129"/>
      <c r="S37" s="129"/>
      <c r="T37" s="129"/>
      <c r="U37" s="129">
        <v>3.5</v>
      </c>
      <c r="V37" s="137"/>
      <c r="W37" s="129">
        <v>2</v>
      </c>
      <c r="X37" s="129"/>
      <c r="Y37" s="129"/>
    </row>
    <row r="38" spans="2:25" x14ac:dyDescent="0.25">
      <c r="B38" s="81" t="s">
        <v>84</v>
      </c>
      <c r="C38" s="55"/>
      <c r="D38" s="83">
        <f>$C$34*D37/1000</f>
        <v>0</v>
      </c>
      <c r="E38" s="83">
        <f t="shared" ref="E38:Y38" si="16">$C$34*E37/1000</f>
        <v>0</v>
      </c>
      <c r="F38" s="83">
        <f t="shared" si="16"/>
        <v>0</v>
      </c>
      <c r="G38" s="83">
        <f t="shared" si="16"/>
        <v>0.6</v>
      </c>
      <c r="H38" s="83">
        <f t="shared" si="16"/>
        <v>0</v>
      </c>
      <c r="I38" s="83">
        <f t="shared" si="16"/>
        <v>0</v>
      </c>
      <c r="J38" s="83">
        <f t="shared" si="16"/>
        <v>0</v>
      </c>
      <c r="K38" s="83"/>
      <c r="L38" s="83">
        <f t="shared" si="16"/>
        <v>13.5</v>
      </c>
      <c r="M38" s="83">
        <f t="shared" si="16"/>
        <v>9</v>
      </c>
      <c r="N38" s="83">
        <f t="shared" si="16"/>
        <v>9</v>
      </c>
      <c r="O38" s="83">
        <f t="shared" si="16"/>
        <v>3</v>
      </c>
      <c r="P38" s="83">
        <f t="shared" si="16"/>
        <v>3</v>
      </c>
      <c r="Q38" s="83">
        <f t="shared" si="16"/>
        <v>0</v>
      </c>
      <c r="R38" s="83">
        <f t="shared" si="16"/>
        <v>0</v>
      </c>
      <c r="S38" s="83">
        <f t="shared" si="16"/>
        <v>0</v>
      </c>
      <c r="T38" s="83">
        <f t="shared" si="16"/>
        <v>0</v>
      </c>
      <c r="U38" s="83">
        <f t="shared" si="16"/>
        <v>1.05</v>
      </c>
      <c r="V38" s="83">
        <f t="shared" si="16"/>
        <v>0</v>
      </c>
      <c r="W38" s="83">
        <f t="shared" si="16"/>
        <v>0.6</v>
      </c>
      <c r="X38" s="83">
        <f t="shared" si="16"/>
        <v>0</v>
      </c>
      <c r="Y38" s="83">
        <f t="shared" si="16"/>
        <v>0</v>
      </c>
    </row>
    <row r="39" spans="2:25" x14ac:dyDescent="0.25">
      <c r="B39" s="55">
        <f>B24</f>
        <v>0</v>
      </c>
      <c r="C39" s="55">
        <v>100</v>
      </c>
      <c r="D39" s="129"/>
      <c r="E39" s="129"/>
      <c r="F39" s="129">
        <v>0</v>
      </c>
      <c r="G39" s="129">
        <v>1.5</v>
      </c>
      <c r="H39" s="129"/>
      <c r="I39" s="129"/>
      <c r="J39" s="129"/>
      <c r="K39" s="129"/>
      <c r="L39" s="129"/>
      <c r="M39" s="129"/>
      <c r="N39" s="129"/>
      <c r="O39" s="129">
        <v>10</v>
      </c>
      <c r="P39" s="129">
        <v>2.4</v>
      </c>
      <c r="Q39" s="129"/>
      <c r="R39" s="129"/>
      <c r="S39" s="129">
        <v>84</v>
      </c>
      <c r="T39" s="129">
        <v>5</v>
      </c>
      <c r="U39" s="129">
        <v>3</v>
      </c>
      <c r="V39" s="129"/>
      <c r="W39" s="129">
        <v>2</v>
      </c>
      <c r="X39" s="129"/>
      <c r="Y39" s="129"/>
    </row>
    <row r="40" spans="2:25" x14ac:dyDescent="0.25">
      <c r="B40" s="81" t="s">
        <v>84</v>
      </c>
      <c r="C40" s="55"/>
      <c r="D40" s="83">
        <f>$C$34*D39/1000</f>
        <v>0</v>
      </c>
      <c r="E40" s="83">
        <f t="shared" ref="E40:Y40" si="17">$C$34*E39/1000</f>
        <v>0</v>
      </c>
      <c r="F40" s="83">
        <f t="shared" si="17"/>
        <v>0</v>
      </c>
      <c r="G40" s="83">
        <f t="shared" si="17"/>
        <v>0.45</v>
      </c>
      <c r="H40" s="83">
        <f t="shared" si="17"/>
        <v>0</v>
      </c>
      <c r="I40" s="83">
        <f t="shared" si="17"/>
        <v>0</v>
      </c>
      <c r="J40" s="83">
        <f t="shared" si="17"/>
        <v>0</v>
      </c>
      <c r="K40" s="83"/>
      <c r="L40" s="83">
        <f t="shared" si="17"/>
        <v>0</v>
      </c>
      <c r="M40" s="83">
        <f t="shared" si="17"/>
        <v>0</v>
      </c>
      <c r="N40" s="83">
        <f t="shared" si="17"/>
        <v>0</v>
      </c>
      <c r="O40" s="83">
        <f t="shared" si="17"/>
        <v>3</v>
      </c>
      <c r="P40" s="83">
        <f t="shared" si="17"/>
        <v>0.72</v>
      </c>
      <c r="Q40" s="83">
        <f t="shared" si="17"/>
        <v>0</v>
      </c>
      <c r="R40" s="83">
        <f t="shared" si="17"/>
        <v>0</v>
      </c>
      <c r="S40" s="83">
        <f t="shared" si="17"/>
        <v>25.2</v>
      </c>
      <c r="T40" s="83">
        <f t="shared" si="17"/>
        <v>1.5</v>
      </c>
      <c r="U40" s="83">
        <f t="shared" si="17"/>
        <v>0.9</v>
      </c>
      <c r="V40" s="83">
        <f t="shared" si="17"/>
        <v>0</v>
      </c>
      <c r="W40" s="83">
        <f t="shared" si="17"/>
        <v>0.6</v>
      </c>
      <c r="X40" s="83">
        <f t="shared" si="17"/>
        <v>0</v>
      </c>
      <c r="Y40" s="83">
        <f t="shared" si="17"/>
        <v>0</v>
      </c>
    </row>
    <row r="41" spans="2:25" x14ac:dyDescent="0.25">
      <c r="B41" s="55">
        <f>B26</f>
        <v>0</v>
      </c>
      <c r="C41" s="55">
        <v>180</v>
      </c>
      <c r="D41" s="129"/>
      <c r="E41" s="129"/>
      <c r="F41" s="129">
        <v>2</v>
      </c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>
        <v>50</v>
      </c>
      <c r="R41" s="129"/>
      <c r="S41" s="129"/>
      <c r="T41" s="129"/>
      <c r="U41" s="129"/>
      <c r="V41" s="133"/>
      <c r="W41" s="129"/>
      <c r="X41" s="129"/>
      <c r="Y41" s="129"/>
    </row>
    <row r="42" spans="2:25" x14ac:dyDescent="0.25">
      <c r="B42" s="81" t="s">
        <v>84</v>
      </c>
      <c r="C42" s="55"/>
      <c r="D42" s="83">
        <f>$C$34*D41/1000</f>
        <v>0</v>
      </c>
      <c r="E42" s="83">
        <f t="shared" ref="E42:Y42" si="18">$C$34*E41/1000</f>
        <v>0</v>
      </c>
      <c r="F42" s="83">
        <f t="shared" si="18"/>
        <v>0.6</v>
      </c>
      <c r="G42" s="83">
        <f t="shared" si="18"/>
        <v>0</v>
      </c>
      <c r="H42" s="83">
        <f t="shared" si="18"/>
        <v>0</v>
      </c>
      <c r="I42" s="83">
        <f t="shared" si="18"/>
        <v>0</v>
      </c>
      <c r="J42" s="83">
        <f t="shared" si="18"/>
        <v>0</v>
      </c>
      <c r="K42" s="83"/>
      <c r="L42" s="83">
        <f t="shared" si="18"/>
        <v>0</v>
      </c>
      <c r="M42" s="83">
        <f t="shared" si="18"/>
        <v>0</v>
      </c>
      <c r="N42" s="83">
        <f t="shared" si="18"/>
        <v>0</v>
      </c>
      <c r="O42" s="83">
        <f t="shared" si="18"/>
        <v>0</v>
      </c>
      <c r="P42" s="83">
        <f t="shared" si="18"/>
        <v>0</v>
      </c>
      <c r="Q42" s="83">
        <f t="shared" si="18"/>
        <v>15</v>
      </c>
      <c r="R42" s="83">
        <f t="shared" si="18"/>
        <v>0</v>
      </c>
      <c r="S42" s="83">
        <f t="shared" si="18"/>
        <v>0</v>
      </c>
      <c r="T42" s="83">
        <f t="shared" si="18"/>
        <v>0</v>
      </c>
      <c r="U42" s="83">
        <f t="shared" si="18"/>
        <v>0</v>
      </c>
      <c r="V42" s="83">
        <f t="shared" si="18"/>
        <v>0</v>
      </c>
      <c r="W42" s="83">
        <f t="shared" si="18"/>
        <v>0</v>
      </c>
      <c r="X42" s="83">
        <f t="shared" si="18"/>
        <v>0</v>
      </c>
      <c r="Y42" s="83">
        <f t="shared" si="18"/>
        <v>0</v>
      </c>
    </row>
    <row r="43" spans="2:25" x14ac:dyDescent="0.25">
      <c r="B43" s="55">
        <f>B28</f>
        <v>0</v>
      </c>
      <c r="C43" s="55">
        <v>200</v>
      </c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29">
        <v>200</v>
      </c>
      <c r="W43" s="129"/>
      <c r="X43" s="133"/>
      <c r="Y43" s="83"/>
    </row>
    <row r="44" spans="2:25" x14ac:dyDescent="0.25">
      <c r="B44" s="81" t="s">
        <v>84</v>
      </c>
      <c r="C44" s="55"/>
      <c r="D44" s="83">
        <f>$C$34*D43/1000</f>
        <v>0</v>
      </c>
      <c r="E44" s="83">
        <f t="shared" ref="E44:Y44" si="19">$C$34*E43/1000</f>
        <v>0</v>
      </c>
      <c r="F44" s="83">
        <f t="shared" si="19"/>
        <v>0</v>
      </c>
      <c r="G44" s="83">
        <f t="shared" si="19"/>
        <v>0</v>
      </c>
      <c r="H44" s="83">
        <f t="shared" si="19"/>
        <v>0</v>
      </c>
      <c r="I44" s="83">
        <f t="shared" si="19"/>
        <v>0</v>
      </c>
      <c r="J44" s="83">
        <f t="shared" si="19"/>
        <v>0</v>
      </c>
      <c r="K44" s="83"/>
      <c r="L44" s="83">
        <f t="shared" si="19"/>
        <v>0</v>
      </c>
      <c r="M44" s="83">
        <f t="shared" si="19"/>
        <v>0</v>
      </c>
      <c r="N44" s="83">
        <f t="shared" si="19"/>
        <v>0</v>
      </c>
      <c r="O44" s="83">
        <f t="shared" si="19"/>
        <v>0</v>
      </c>
      <c r="P44" s="83">
        <f t="shared" si="19"/>
        <v>0</v>
      </c>
      <c r="Q44" s="83">
        <f t="shared" si="19"/>
        <v>0</v>
      </c>
      <c r="R44" s="83">
        <f t="shared" si="19"/>
        <v>0</v>
      </c>
      <c r="S44" s="83">
        <f t="shared" si="19"/>
        <v>0</v>
      </c>
      <c r="T44" s="83">
        <f t="shared" si="19"/>
        <v>0</v>
      </c>
      <c r="U44" s="83">
        <f t="shared" si="19"/>
        <v>0</v>
      </c>
      <c r="V44" s="83">
        <f t="shared" si="19"/>
        <v>60</v>
      </c>
      <c r="W44" s="83">
        <f t="shared" si="19"/>
        <v>0</v>
      </c>
      <c r="X44" s="83">
        <f t="shared" si="19"/>
        <v>0</v>
      </c>
      <c r="Y44" s="83">
        <f t="shared" si="19"/>
        <v>0</v>
      </c>
    </row>
    <row r="45" spans="2:25" x14ac:dyDescent="0.25">
      <c r="B45" s="55">
        <f>B30</f>
        <v>0</v>
      </c>
      <c r="C45" s="55">
        <v>40</v>
      </c>
      <c r="D45" s="133"/>
      <c r="E45" s="133"/>
      <c r="F45" s="133"/>
      <c r="G45" s="133"/>
      <c r="H45" s="133"/>
      <c r="I45" s="133"/>
      <c r="J45" s="133"/>
      <c r="K45" s="133"/>
      <c r="L45" s="133"/>
      <c r="M45" s="133"/>
      <c r="N45" s="133"/>
      <c r="O45" s="133"/>
      <c r="P45" s="133"/>
      <c r="Q45" s="133"/>
      <c r="R45" s="133"/>
      <c r="S45" s="133"/>
      <c r="T45" s="133"/>
      <c r="U45" s="133"/>
      <c r="V45" s="133"/>
      <c r="W45" s="133"/>
      <c r="X45" s="83">
        <v>40</v>
      </c>
      <c r="Y45" s="83"/>
    </row>
    <row r="46" spans="2:25" x14ac:dyDescent="0.25">
      <c r="B46" s="81" t="s">
        <v>84</v>
      </c>
      <c r="C46" s="55"/>
      <c r="D46" s="83">
        <f>$C$34*D45/1000</f>
        <v>0</v>
      </c>
      <c r="E46" s="83">
        <f t="shared" ref="E46:Y46" si="20">$C$34*E45/1000</f>
        <v>0</v>
      </c>
      <c r="F46" s="83">
        <f t="shared" si="20"/>
        <v>0</v>
      </c>
      <c r="G46" s="83">
        <f t="shared" si="20"/>
        <v>0</v>
      </c>
      <c r="H46" s="83">
        <f t="shared" si="20"/>
        <v>0</v>
      </c>
      <c r="I46" s="83">
        <f t="shared" si="20"/>
        <v>0</v>
      </c>
      <c r="J46" s="83">
        <f t="shared" si="20"/>
        <v>0</v>
      </c>
      <c r="K46" s="83"/>
      <c r="L46" s="83">
        <f t="shared" si="20"/>
        <v>0</v>
      </c>
      <c r="M46" s="83">
        <f t="shared" si="20"/>
        <v>0</v>
      </c>
      <c r="N46" s="83">
        <f t="shared" si="20"/>
        <v>0</v>
      </c>
      <c r="O46" s="83">
        <f t="shared" si="20"/>
        <v>0</v>
      </c>
      <c r="P46" s="83">
        <f t="shared" si="20"/>
        <v>0</v>
      </c>
      <c r="Q46" s="83">
        <f t="shared" si="20"/>
        <v>0</v>
      </c>
      <c r="R46" s="83">
        <f t="shared" si="20"/>
        <v>0</v>
      </c>
      <c r="S46" s="83">
        <f t="shared" si="20"/>
        <v>0</v>
      </c>
      <c r="T46" s="83">
        <f t="shared" si="20"/>
        <v>0</v>
      </c>
      <c r="U46" s="83">
        <f t="shared" si="20"/>
        <v>0</v>
      </c>
      <c r="V46" s="83">
        <f t="shared" si="20"/>
        <v>0</v>
      </c>
      <c r="W46" s="83">
        <f t="shared" si="20"/>
        <v>0</v>
      </c>
      <c r="X46" s="83">
        <f t="shared" si="20"/>
        <v>12</v>
      </c>
      <c r="Y46" s="83">
        <f t="shared" si="20"/>
        <v>0</v>
      </c>
    </row>
    <row r="47" spans="2:25" x14ac:dyDescent="0.25">
      <c r="B47" s="55">
        <f>B32</f>
        <v>0</v>
      </c>
      <c r="C47" s="55">
        <v>40</v>
      </c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133">
        <v>40</v>
      </c>
    </row>
    <row r="48" spans="2:25" x14ac:dyDescent="0.25">
      <c r="B48" s="81" t="s">
        <v>84</v>
      </c>
      <c r="C48" s="55"/>
      <c r="D48" s="83">
        <f>$C$34*D47/1000</f>
        <v>0</v>
      </c>
      <c r="E48" s="83">
        <f t="shared" ref="E48:Y48" si="21">$C$34*E47/1000</f>
        <v>0</v>
      </c>
      <c r="F48" s="83">
        <f t="shared" si="21"/>
        <v>0</v>
      </c>
      <c r="G48" s="83">
        <f t="shared" si="21"/>
        <v>0</v>
      </c>
      <c r="H48" s="83">
        <f t="shared" si="21"/>
        <v>0</v>
      </c>
      <c r="I48" s="83">
        <f t="shared" si="21"/>
        <v>0</v>
      </c>
      <c r="J48" s="83">
        <f t="shared" si="21"/>
        <v>0</v>
      </c>
      <c r="K48" s="83"/>
      <c r="L48" s="83">
        <f t="shared" si="21"/>
        <v>0</v>
      </c>
      <c r="M48" s="83">
        <f t="shared" si="21"/>
        <v>0</v>
      </c>
      <c r="N48" s="83">
        <f t="shared" si="21"/>
        <v>0</v>
      </c>
      <c r="O48" s="83">
        <f t="shared" si="21"/>
        <v>0</v>
      </c>
      <c r="P48" s="83">
        <f t="shared" si="21"/>
        <v>0</v>
      </c>
      <c r="Q48" s="83">
        <f t="shared" si="21"/>
        <v>0</v>
      </c>
      <c r="R48" s="83">
        <f t="shared" si="21"/>
        <v>0</v>
      </c>
      <c r="S48" s="83">
        <f t="shared" si="21"/>
        <v>0</v>
      </c>
      <c r="T48" s="83">
        <f t="shared" si="21"/>
        <v>0</v>
      </c>
      <c r="U48" s="83">
        <f t="shared" si="21"/>
        <v>0</v>
      </c>
      <c r="V48" s="83">
        <f t="shared" si="21"/>
        <v>0</v>
      </c>
      <c r="W48" s="83">
        <f t="shared" si="21"/>
        <v>0</v>
      </c>
      <c r="X48" s="83">
        <f t="shared" si="21"/>
        <v>0</v>
      </c>
      <c r="Y48" s="83">
        <f t="shared" si="21"/>
        <v>12</v>
      </c>
    </row>
    <row r="49" spans="2:25" x14ac:dyDescent="0.25">
      <c r="B49" s="89" t="s">
        <v>94</v>
      </c>
      <c r="C49" s="90"/>
      <c r="D49" s="106">
        <f>D48+D46+D44+D42+D40+D38+D36</f>
        <v>0</v>
      </c>
      <c r="E49" s="106">
        <f t="shared" ref="E49:Y49" si="22">E48+E46+E44+E42+E40+E38+E36</f>
        <v>0</v>
      </c>
      <c r="F49" s="106">
        <f t="shared" si="22"/>
        <v>0.6</v>
      </c>
      <c r="G49" s="106">
        <f t="shared" si="22"/>
        <v>1.05</v>
      </c>
      <c r="H49" s="106">
        <f t="shared" si="22"/>
        <v>0</v>
      </c>
      <c r="I49" s="106">
        <f t="shared" si="22"/>
        <v>0</v>
      </c>
      <c r="J49" s="106">
        <f t="shared" si="22"/>
        <v>0</v>
      </c>
      <c r="K49" s="106">
        <f t="shared" si="22"/>
        <v>30</v>
      </c>
      <c r="L49" s="106">
        <f t="shared" si="22"/>
        <v>13.5</v>
      </c>
      <c r="M49" s="106">
        <f t="shared" si="22"/>
        <v>9</v>
      </c>
      <c r="N49" s="106">
        <f t="shared" si="22"/>
        <v>9</v>
      </c>
      <c r="O49" s="106">
        <f t="shared" si="22"/>
        <v>6</v>
      </c>
      <c r="P49" s="106">
        <f t="shared" si="22"/>
        <v>3.7199999999999998</v>
      </c>
      <c r="Q49" s="106">
        <f t="shared" si="22"/>
        <v>15</v>
      </c>
      <c r="R49" s="106">
        <f t="shared" si="22"/>
        <v>0</v>
      </c>
      <c r="S49" s="106">
        <f t="shared" si="22"/>
        <v>25.2</v>
      </c>
      <c r="T49" s="106">
        <f t="shared" si="22"/>
        <v>1.5</v>
      </c>
      <c r="U49" s="106">
        <f t="shared" si="22"/>
        <v>1.9500000000000002</v>
      </c>
      <c r="V49" s="106">
        <f t="shared" si="22"/>
        <v>60</v>
      </c>
      <c r="W49" s="106">
        <f t="shared" si="22"/>
        <v>1.2</v>
      </c>
      <c r="X49" s="106">
        <f t="shared" si="22"/>
        <v>12</v>
      </c>
      <c r="Y49" s="106">
        <f t="shared" si="22"/>
        <v>12</v>
      </c>
    </row>
    <row r="50" spans="2:25" x14ac:dyDescent="0.25">
      <c r="B50" s="55" t="s">
        <v>85</v>
      </c>
      <c r="C50" s="55"/>
      <c r="D50" s="83">
        <f>D19+D34+D49</f>
        <v>31.2</v>
      </c>
      <c r="E50" s="83">
        <f t="shared" ref="E50:Y50" si="23">E19+E34+E49</f>
        <v>0</v>
      </c>
      <c r="F50" s="83">
        <f t="shared" si="23"/>
        <v>0.6</v>
      </c>
      <c r="G50" s="83">
        <f t="shared" si="23"/>
        <v>7.05</v>
      </c>
      <c r="H50" s="83">
        <f t="shared" si="23"/>
        <v>0</v>
      </c>
      <c r="I50" s="83">
        <f t="shared" si="23"/>
        <v>12</v>
      </c>
      <c r="J50" s="83">
        <f t="shared" si="23"/>
        <v>36</v>
      </c>
      <c r="K50" s="83">
        <f t="shared" si="23"/>
        <v>30</v>
      </c>
      <c r="L50" s="83">
        <f t="shared" si="23"/>
        <v>13.5</v>
      </c>
      <c r="M50" s="83">
        <f t="shared" si="23"/>
        <v>9</v>
      </c>
      <c r="N50" s="83">
        <f t="shared" si="23"/>
        <v>9</v>
      </c>
      <c r="O50" s="83">
        <f t="shared" si="23"/>
        <v>15.6</v>
      </c>
      <c r="P50" s="83">
        <f t="shared" si="23"/>
        <v>8.52</v>
      </c>
      <c r="Q50" s="83">
        <f t="shared" si="23"/>
        <v>15</v>
      </c>
      <c r="R50" s="83">
        <f t="shared" si="23"/>
        <v>42</v>
      </c>
      <c r="S50" s="83">
        <f t="shared" si="23"/>
        <v>25.2</v>
      </c>
      <c r="T50" s="83">
        <f t="shared" si="23"/>
        <v>1.5</v>
      </c>
      <c r="U50" s="83">
        <f t="shared" si="23"/>
        <v>4.3499999999999996</v>
      </c>
      <c r="V50" s="83">
        <f t="shared" si="23"/>
        <v>60</v>
      </c>
      <c r="W50" s="83">
        <f t="shared" si="23"/>
        <v>3.5999999999999996</v>
      </c>
      <c r="X50" s="83">
        <f t="shared" si="23"/>
        <v>30</v>
      </c>
      <c r="Y50" s="83">
        <f t="shared" si="23"/>
        <v>30</v>
      </c>
    </row>
    <row r="51" spans="2:25" x14ac:dyDescent="0.25">
      <c r="B51" s="55"/>
      <c r="C51" s="55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</row>
  </sheetData>
  <mergeCells count="2">
    <mergeCell ref="C3:D3"/>
    <mergeCell ref="O3:R3"/>
  </mergeCells>
  <pageMargins left="0.7" right="0.7" top="0.75" bottom="0.75" header="0.3" footer="0.3"/>
  <pageSetup paperSize="9" scale="5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X53"/>
  <sheetViews>
    <sheetView topLeftCell="A13" workbookViewId="0">
      <selection activeCell="B34" sqref="B34"/>
    </sheetView>
  </sheetViews>
  <sheetFormatPr defaultRowHeight="15" x14ac:dyDescent="0.25"/>
  <cols>
    <col min="2" max="2" width="33.42578125" customWidth="1"/>
    <col min="3" max="24" width="8.7109375" customWidth="1"/>
  </cols>
  <sheetData>
    <row r="2" spans="2:24" x14ac:dyDescent="0.25">
      <c r="B2" t="s">
        <v>86</v>
      </c>
      <c r="D2" s="20" t="s">
        <v>87</v>
      </c>
      <c r="E2" s="20"/>
      <c r="F2" s="20"/>
      <c r="P2" s="228" t="e">
        <f>'7де'!O3</f>
        <v>#VALUE!</v>
      </c>
      <c r="Q2" s="228"/>
      <c r="R2" s="228"/>
      <c r="S2" s="228"/>
    </row>
    <row r="3" spans="2:24" x14ac:dyDescent="0.25">
      <c r="C3" s="226" t="s">
        <v>98</v>
      </c>
      <c r="D3" s="226"/>
    </row>
    <row r="5" spans="2:24" ht="111" x14ac:dyDescent="0.25">
      <c r="B5" s="55"/>
      <c r="C5" s="64" t="s">
        <v>52</v>
      </c>
      <c r="D5" s="61" t="s">
        <v>32</v>
      </c>
      <c r="E5" s="61" t="s">
        <v>37</v>
      </c>
      <c r="F5" s="61" t="s">
        <v>38</v>
      </c>
      <c r="G5" s="61" t="s">
        <v>51</v>
      </c>
      <c r="H5" s="61" t="s">
        <v>78</v>
      </c>
      <c r="I5" s="61" t="s">
        <v>40</v>
      </c>
      <c r="J5" s="61" t="s">
        <v>120</v>
      </c>
      <c r="K5" s="61" t="s">
        <v>114</v>
      </c>
      <c r="L5" s="61" t="s">
        <v>79</v>
      </c>
      <c r="M5" s="61" t="s">
        <v>41</v>
      </c>
      <c r="N5" s="61" t="s">
        <v>81</v>
      </c>
      <c r="O5" s="61" t="s">
        <v>42</v>
      </c>
      <c r="P5" s="61" t="s">
        <v>43</v>
      </c>
      <c r="Q5" s="61" t="s">
        <v>80</v>
      </c>
      <c r="R5" s="61" t="s">
        <v>130</v>
      </c>
      <c r="S5" s="61" t="s">
        <v>46</v>
      </c>
      <c r="T5" s="61" t="s">
        <v>45</v>
      </c>
      <c r="U5" s="61" t="s">
        <v>59</v>
      </c>
      <c r="V5" s="61" t="s">
        <v>57</v>
      </c>
      <c r="W5" s="61" t="s">
        <v>49</v>
      </c>
      <c r="X5" s="61" t="s">
        <v>50</v>
      </c>
    </row>
    <row r="6" spans="2:24" x14ac:dyDescent="0.25">
      <c r="B6" s="82" t="s">
        <v>85</v>
      </c>
      <c r="C6" s="93"/>
      <c r="D6" s="100">
        <f>D51</f>
        <v>31.2</v>
      </c>
      <c r="E6" s="100">
        <f t="shared" ref="E6:X6" si="0">E51</f>
        <v>63.6</v>
      </c>
      <c r="F6" s="100">
        <f t="shared" si="0"/>
        <v>3.75</v>
      </c>
      <c r="G6" s="100">
        <f t="shared" si="0"/>
        <v>9.15</v>
      </c>
      <c r="H6" s="100">
        <f t="shared" si="0"/>
        <v>2.4</v>
      </c>
      <c r="I6" s="100">
        <f t="shared" si="0"/>
        <v>9</v>
      </c>
      <c r="J6" s="100">
        <f t="shared" si="0"/>
        <v>67.5</v>
      </c>
      <c r="K6" s="100">
        <f t="shared" si="0"/>
        <v>36</v>
      </c>
      <c r="L6" s="100">
        <f t="shared" si="0"/>
        <v>30</v>
      </c>
      <c r="M6" s="100">
        <f t="shared" si="0"/>
        <v>24</v>
      </c>
      <c r="N6" s="100">
        <f t="shared" si="0"/>
        <v>18</v>
      </c>
      <c r="O6" s="100">
        <f t="shared" si="0"/>
        <v>3</v>
      </c>
      <c r="P6" s="100">
        <f t="shared" si="0"/>
        <v>10.23</v>
      </c>
      <c r="Q6" s="100">
        <f t="shared" si="0"/>
        <v>1.8</v>
      </c>
      <c r="R6" s="100">
        <f t="shared" si="0"/>
        <v>21.9</v>
      </c>
      <c r="S6" s="100">
        <f t="shared" si="0"/>
        <v>3</v>
      </c>
      <c r="T6" s="100">
        <f t="shared" si="0"/>
        <v>1.8</v>
      </c>
      <c r="U6" s="100">
        <f t="shared" si="0"/>
        <v>0.9</v>
      </c>
      <c r="V6" s="100">
        <f t="shared" si="0"/>
        <v>0.9</v>
      </c>
      <c r="W6" s="100">
        <f t="shared" si="0"/>
        <v>34.5</v>
      </c>
      <c r="X6" s="100">
        <f t="shared" si="0"/>
        <v>30</v>
      </c>
    </row>
    <row r="7" spans="2:24" x14ac:dyDescent="0.25">
      <c r="B7" s="55"/>
      <c r="C7" s="63">
        <f>'7де'!C8</f>
        <v>600</v>
      </c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</row>
    <row r="8" spans="2:24" x14ac:dyDescent="0.25">
      <c r="B8" s="72" t="e">
        <f>#REF!</f>
        <v>#REF!</v>
      </c>
      <c r="C8" s="58">
        <v>60</v>
      </c>
      <c r="D8" s="83"/>
      <c r="E8" s="83"/>
      <c r="F8" s="83"/>
      <c r="G8" s="83"/>
      <c r="H8" s="83"/>
      <c r="I8" s="83"/>
      <c r="J8" s="83"/>
      <c r="K8" s="83">
        <v>60</v>
      </c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</row>
    <row r="9" spans="2:24" x14ac:dyDescent="0.25">
      <c r="B9" s="81" t="s">
        <v>84</v>
      </c>
      <c r="C9" s="58"/>
      <c r="D9" s="83">
        <f>$C$7*D8/1000</f>
        <v>0</v>
      </c>
      <c r="E9" s="83">
        <f t="shared" ref="E9:X9" si="1">$C$8*E8/1000</f>
        <v>0</v>
      </c>
      <c r="F9" s="83">
        <f t="shared" si="1"/>
        <v>0</v>
      </c>
      <c r="G9" s="83">
        <f t="shared" si="1"/>
        <v>0</v>
      </c>
      <c r="H9" s="83">
        <f t="shared" si="1"/>
        <v>0</v>
      </c>
      <c r="I9" s="83">
        <f t="shared" si="1"/>
        <v>0</v>
      </c>
      <c r="J9" s="83">
        <f t="shared" si="1"/>
        <v>0</v>
      </c>
      <c r="K9" s="83">
        <f>$C$7*K8/1000</f>
        <v>36</v>
      </c>
      <c r="L9" s="83"/>
      <c r="M9" s="83">
        <f t="shared" si="1"/>
        <v>0</v>
      </c>
      <c r="N9" s="83">
        <f t="shared" si="1"/>
        <v>0</v>
      </c>
      <c r="O9" s="83">
        <f t="shared" si="1"/>
        <v>0</v>
      </c>
      <c r="P9" s="83">
        <f t="shared" si="1"/>
        <v>0</v>
      </c>
      <c r="Q9" s="83">
        <f t="shared" si="1"/>
        <v>0</v>
      </c>
      <c r="R9" s="83">
        <f t="shared" si="1"/>
        <v>0</v>
      </c>
      <c r="S9" s="83">
        <f t="shared" si="1"/>
        <v>0</v>
      </c>
      <c r="T9" s="83">
        <f t="shared" si="1"/>
        <v>0</v>
      </c>
      <c r="U9" s="83">
        <f t="shared" si="1"/>
        <v>0</v>
      </c>
      <c r="V9" s="83">
        <f t="shared" si="1"/>
        <v>0</v>
      </c>
      <c r="W9" s="83">
        <f t="shared" si="1"/>
        <v>0</v>
      </c>
      <c r="X9" s="83">
        <f t="shared" si="1"/>
        <v>0</v>
      </c>
    </row>
    <row r="10" spans="2:24" x14ac:dyDescent="0.25">
      <c r="B10" s="72" t="e">
        <f>#REF!</f>
        <v>#REF!</v>
      </c>
      <c r="C10" s="107" t="s">
        <v>106</v>
      </c>
      <c r="D10" s="83">
        <v>52</v>
      </c>
      <c r="E10" s="83"/>
      <c r="F10" s="83">
        <v>2</v>
      </c>
      <c r="G10" s="83"/>
      <c r="H10" s="83"/>
      <c r="I10" s="83">
        <v>15</v>
      </c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</row>
    <row r="11" spans="2:24" x14ac:dyDescent="0.25">
      <c r="B11" s="81" t="s">
        <v>84</v>
      </c>
      <c r="C11" s="107"/>
      <c r="D11" s="83">
        <f>$C$7*D10/1000</f>
        <v>31.2</v>
      </c>
      <c r="E11" s="83">
        <f t="shared" ref="E11:X11" si="2">$C$7*E10/1000</f>
        <v>0</v>
      </c>
      <c r="F11" s="83">
        <f t="shared" si="2"/>
        <v>1.2</v>
      </c>
      <c r="G11" s="83">
        <f t="shared" si="2"/>
        <v>0</v>
      </c>
      <c r="H11" s="83">
        <f t="shared" si="2"/>
        <v>0</v>
      </c>
      <c r="I11" s="83">
        <f t="shared" si="2"/>
        <v>9</v>
      </c>
      <c r="J11" s="83">
        <f t="shared" si="2"/>
        <v>0</v>
      </c>
      <c r="K11" s="83">
        <f>$C$7*K10/1000</f>
        <v>0</v>
      </c>
      <c r="L11" s="83"/>
      <c r="M11" s="83">
        <f t="shared" si="2"/>
        <v>0</v>
      </c>
      <c r="N11" s="83">
        <f t="shared" si="2"/>
        <v>0</v>
      </c>
      <c r="O11" s="83">
        <f t="shared" si="2"/>
        <v>0</v>
      </c>
      <c r="P11" s="83">
        <f t="shared" si="2"/>
        <v>0</v>
      </c>
      <c r="Q11" s="83">
        <f t="shared" si="2"/>
        <v>0</v>
      </c>
      <c r="R11" s="83">
        <f t="shared" si="2"/>
        <v>0</v>
      </c>
      <c r="S11" s="83">
        <f t="shared" si="2"/>
        <v>0</v>
      </c>
      <c r="T11" s="83">
        <f t="shared" si="2"/>
        <v>0</v>
      </c>
      <c r="U11" s="83">
        <f t="shared" si="2"/>
        <v>0</v>
      </c>
      <c r="V11" s="83">
        <f t="shared" si="2"/>
        <v>0</v>
      </c>
      <c r="W11" s="83">
        <f t="shared" si="2"/>
        <v>0</v>
      </c>
      <c r="X11" s="83">
        <f t="shared" si="2"/>
        <v>0</v>
      </c>
    </row>
    <row r="12" spans="2:24" x14ac:dyDescent="0.25">
      <c r="B12" s="72" t="e">
        <f>#REF!</f>
        <v>#REF!</v>
      </c>
      <c r="C12" s="58">
        <v>200</v>
      </c>
      <c r="D12" s="83"/>
      <c r="E12" s="83">
        <v>100</v>
      </c>
      <c r="F12" s="83"/>
      <c r="G12" s="83">
        <v>10</v>
      </c>
      <c r="H12" s="83">
        <v>4</v>
      </c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</row>
    <row r="13" spans="2:24" x14ac:dyDescent="0.25">
      <c r="B13" s="81" t="s">
        <v>84</v>
      </c>
      <c r="C13" s="58"/>
      <c r="D13" s="83">
        <f>$C$7*D12/1000</f>
        <v>0</v>
      </c>
      <c r="E13" s="83">
        <f t="shared" ref="E13:X13" si="3">$C$7*E12/1000</f>
        <v>60</v>
      </c>
      <c r="F13" s="83">
        <f t="shared" si="3"/>
        <v>0</v>
      </c>
      <c r="G13" s="83">
        <f t="shared" si="3"/>
        <v>6</v>
      </c>
      <c r="H13" s="83">
        <f t="shared" si="3"/>
        <v>2.4</v>
      </c>
      <c r="I13" s="83">
        <f t="shared" si="3"/>
        <v>0</v>
      </c>
      <c r="J13" s="83">
        <f t="shared" si="3"/>
        <v>0</v>
      </c>
      <c r="K13" s="83">
        <f t="shared" si="3"/>
        <v>0</v>
      </c>
      <c r="L13" s="83"/>
      <c r="M13" s="83">
        <f t="shared" si="3"/>
        <v>0</v>
      </c>
      <c r="N13" s="83">
        <f t="shared" si="3"/>
        <v>0</v>
      </c>
      <c r="O13" s="83">
        <f t="shared" si="3"/>
        <v>0</v>
      </c>
      <c r="P13" s="83">
        <f t="shared" si="3"/>
        <v>0</v>
      </c>
      <c r="Q13" s="83">
        <f t="shared" si="3"/>
        <v>0</v>
      </c>
      <c r="R13" s="83">
        <f t="shared" si="3"/>
        <v>0</v>
      </c>
      <c r="S13" s="83">
        <f t="shared" si="3"/>
        <v>0</v>
      </c>
      <c r="T13" s="83">
        <f t="shared" si="3"/>
        <v>0</v>
      </c>
      <c r="U13" s="83">
        <f t="shared" si="3"/>
        <v>0</v>
      </c>
      <c r="V13" s="83">
        <f t="shared" si="3"/>
        <v>0</v>
      </c>
      <c r="W13" s="83">
        <f t="shared" si="3"/>
        <v>0</v>
      </c>
      <c r="X13" s="83">
        <f t="shared" si="3"/>
        <v>0</v>
      </c>
    </row>
    <row r="14" spans="2:24" x14ac:dyDescent="0.25">
      <c r="B14" s="72" t="e">
        <f>#REF!</f>
        <v>#REF!</v>
      </c>
      <c r="C14" s="58">
        <v>30</v>
      </c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>
        <v>30</v>
      </c>
    </row>
    <row r="15" spans="2:24" x14ac:dyDescent="0.25">
      <c r="B15" s="81" t="s">
        <v>84</v>
      </c>
      <c r="C15" s="58"/>
      <c r="D15" s="83">
        <f>$C$7*D14/1000</f>
        <v>0</v>
      </c>
      <c r="E15" s="83">
        <f t="shared" ref="E15:X15" si="4">$C$7*E14/1000</f>
        <v>0</v>
      </c>
      <c r="F15" s="83">
        <f t="shared" si="4"/>
        <v>0</v>
      </c>
      <c r="G15" s="83">
        <f t="shared" si="4"/>
        <v>0</v>
      </c>
      <c r="H15" s="83">
        <f t="shared" si="4"/>
        <v>0</v>
      </c>
      <c r="I15" s="83">
        <f t="shared" si="4"/>
        <v>0</v>
      </c>
      <c r="J15" s="83">
        <f t="shared" si="4"/>
        <v>0</v>
      </c>
      <c r="K15" s="83">
        <f t="shared" si="4"/>
        <v>0</v>
      </c>
      <c r="L15" s="83"/>
      <c r="M15" s="83">
        <f t="shared" si="4"/>
        <v>0</v>
      </c>
      <c r="N15" s="83">
        <f t="shared" si="4"/>
        <v>0</v>
      </c>
      <c r="O15" s="83">
        <f t="shared" si="4"/>
        <v>0</v>
      </c>
      <c r="P15" s="83">
        <f t="shared" si="4"/>
        <v>0</v>
      </c>
      <c r="Q15" s="83">
        <f t="shared" si="4"/>
        <v>0</v>
      </c>
      <c r="R15" s="83">
        <f t="shared" si="4"/>
        <v>0</v>
      </c>
      <c r="S15" s="83">
        <f t="shared" si="4"/>
        <v>0</v>
      </c>
      <c r="T15" s="83">
        <f t="shared" si="4"/>
        <v>0</v>
      </c>
      <c r="U15" s="83">
        <f t="shared" si="4"/>
        <v>0</v>
      </c>
      <c r="V15" s="83">
        <f t="shared" si="4"/>
        <v>0</v>
      </c>
      <c r="W15" s="83">
        <f t="shared" si="4"/>
        <v>0</v>
      </c>
      <c r="X15" s="83">
        <f t="shared" si="4"/>
        <v>18</v>
      </c>
    </row>
    <row r="16" spans="2:24" x14ac:dyDescent="0.25">
      <c r="B16" s="72" t="e">
        <f>#REF!</f>
        <v>#REF!</v>
      </c>
      <c r="C16" s="58">
        <v>30</v>
      </c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>
        <v>30</v>
      </c>
      <c r="X16" s="83"/>
    </row>
    <row r="17" spans="2:24" x14ac:dyDescent="0.25">
      <c r="B17" s="81" t="s">
        <v>84</v>
      </c>
      <c r="C17" s="58"/>
      <c r="D17" s="83">
        <f>$C$7*D16/1000</f>
        <v>0</v>
      </c>
      <c r="E17" s="83">
        <f t="shared" ref="E17:X17" si="5">$C$7*E16/1000</f>
        <v>0</v>
      </c>
      <c r="F17" s="83">
        <f t="shared" si="5"/>
        <v>0</v>
      </c>
      <c r="G17" s="83">
        <f t="shared" si="5"/>
        <v>0</v>
      </c>
      <c r="H17" s="83">
        <f t="shared" si="5"/>
        <v>0</v>
      </c>
      <c r="I17" s="83">
        <f t="shared" si="5"/>
        <v>0</v>
      </c>
      <c r="J17" s="83">
        <f t="shared" si="5"/>
        <v>0</v>
      </c>
      <c r="K17" s="83">
        <f t="shared" si="5"/>
        <v>0</v>
      </c>
      <c r="L17" s="83"/>
      <c r="M17" s="83">
        <f t="shared" si="5"/>
        <v>0</v>
      </c>
      <c r="N17" s="83">
        <f t="shared" si="5"/>
        <v>0</v>
      </c>
      <c r="O17" s="83">
        <f t="shared" si="5"/>
        <v>0</v>
      </c>
      <c r="P17" s="83">
        <f t="shared" si="5"/>
        <v>0</v>
      </c>
      <c r="Q17" s="83">
        <f t="shared" si="5"/>
        <v>0</v>
      </c>
      <c r="R17" s="83">
        <f t="shared" si="5"/>
        <v>0</v>
      </c>
      <c r="S17" s="83">
        <f t="shared" si="5"/>
        <v>0</v>
      </c>
      <c r="T17" s="83">
        <f t="shared" si="5"/>
        <v>0</v>
      </c>
      <c r="U17" s="83">
        <f t="shared" si="5"/>
        <v>0</v>
      </c>
      <c r="V17" s="83">
        <f t="shared" si="5"/>
        <v>0</v>
      </c>
      <c r="W17" s="83">
        <f t="shared" si="5"/>
        <v>18</v>
      </c>
      <c r="X17" s="83">
        <f t="shared" si="5"/>
        <v>0</v>
      </c>
    </row>
    <row r="18" spans="2:24" x14ac:dyDescent="0.25">
      <c r="B18" s="72" t="e">
        <f>#REF!</f>
        <v>#REF!</v>
      </c>
      <c r="C18" s="58">
        <v>100</v>
      </c>
      <c r="D18" s="83"/>
      <c r="E18" s="83"/>
      <c r="F18" s="83"/>
      <c r="G18" s="83"/>
      <c r="H18" s="83"/>
      <c r="I18" s="83"/>
      <c r="J18" s="83">
        <v>100</v>
      </c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</row>
    <row r="19" spans="2:24" x14ac:dyDescent="0.25">
      <c r="B19" s="81" t="s">
        <v>84</v>
      </c>
      <c r="C19" s="58"/>
      <c r="D19" s="83">
        <f>$C$7*D18/1000</f>
        <v>0</v>
      </c>
      <c r="E19" s="83">
        <f t="shared" ref="E19:X19" si="6">$C$7*E18/1000</f>
        <v>0</v>
      </c>
      <c r="F19" s="83">
        <f t="shared" si="6"/>
        <v>0</v>
      </c>
      <c r="G19" s="83">
        <f t="shared" si="6"/>
        <v>0</v>
      </c>
      <c r="H19" s="83">
        <f t="shared" si="6"/>
        <v>0</v>
      </c>
      <c r="I19" s="83">
        <f t="shared" si="6"/>
        <v>0</v>
      </c>
      <c r="J19" s="83">
        <f t="shared" si="6"/>
        <v>60</v>
      </c>
      <c r="K19" s="83">
        <f t="shared" si="6"/>
        <v>0</v>
      </c>
      <c r="L19" s="83"/>
      <c r="M19" s="83">
        <f t="shared" si="6"/>
        <v>0</v>
      </c>
      <c r="N19" s="83">
        <f t="shared" si="6"/>
        <v>0</v>
      </c>
      <c r="O19" s="83">
        <f t="shared" si="6"/>
        <v>0</v>
      </c>
      <c r="P19" s="83">
        <f t="shared" si="6"/>
        <v>0</v>
      </c>
      <c r="Q19" s="83">
        <f t="shared" si="6"/>
        <v>0</v>
      </c>
      <c r="R19" s="83">
        <f t="shared" si="6"/>
        <v>0</v>
      </c>
      <c r="S19" s="83">
        <f t="shared" si="6"/>
        <v>0</v>
      </c>
      <c r="T19" s="83">
        <f t="shared" si="6"/>
        <v>0</v>
      </c>
      <c r="U19" s="83">
        <f t="shared" si="6"/>
        <v>0</v>
      </c>
      <c r="V19" s="83">
        <f t="shared" si="6"/>
        <v>0</v>
      </c>
      <c r="W19" s="83">
        <f t="shared" si="6"/>
        <v>0</v>
      </c>
      <c r="X19" s="83">
        <f t="shared" si="6"/>
        <v>0</v>
      </c>
    </row>
    <row r="20" spans="2:24" x14ac:dyDescent="0.25">
      <c r="B20" s="89" t="s">
        <v>93</v>
      </c>
      <c r="C20" s="92">
        <f>'7де'!C19</f>
        <v>0</v>
      </c>
      <c r="D20" s="106">
        <f>D9+D11+D13+D15+D17+D19</f>
        <v>31.2</v>
      </c>
      <c r="E20" s="106">
        <f t="shared" ref="E20:X20" si="7">E9+E11+E13+E15+E17+E19</f>
        <v>60</v>
      </c>
      <c r="F20" s="106">
        <f t="shared" si="7"/>
        <v>1.2</v>
      </c>
      <c r="G20" s="106">
        <f t="shared" si="7"/>
        <v>6</v>
      </c>
      <c r="H20" s="106">
        <f t="shared" si="7"/>
        <v>2.4</v>
      </c>
      <c r="I20" s="106">
        <f t="shared" si="7"/>
        <v>9</v>
      </c>
      <c r="J20" s="106">
        <f t="shared" si="7"/>
        <v>60</v>
      </c>
      <c r="K20" s="106">
        <f t="shared" si="7"/>
        <v>36</v>
      </c>
      <c r="L20" s="106"/>
      <c r="M20" s="106">
        <f t="shared" si="7"/>
        <v>0</v>
      </c>
      <c r="N20" s="106">
        <f t="shared" si="7"/>
        <v>0</v>
      </c>
      <c r="O20" s="106">
        <f t="shared" si="7"/>
        <v>0</v>
      </c>
      <c r="P20" s="106">
        <f t="shared" si="7"/>
        <v>0</v>
      </c>
      <c r="Q20" s="106">
        <f t="shared" si="7"/>
        <v>0</v>
      </c>
      <c r="R20" s="106">
        <f t="shared" si="7"/>
        <v>0</v>
      </c>
      <c r="S20" s="106">
        <f t="shared" si="7"/>
        <v>0</v>
      </c>
      <c r="T20" s="106">
        <f t="shared" si="7"/>
        <v>0</v>
      </c>
      <c r="U20" s="106">
        <f t="shared" si="7"/>
        <v>0</v>
      </c>
      <c r="V20" s="106">
        <f t="shared" si="7"/>
        <v>0</v>
      </c>
      <c r="W20" s="106">
        <f t="shared" si="7"/>
        <v>18</v>
      </c>
      <c r="X20" s="106">
        <f t="shared" si="7"/>
        <v>18</v>
      </c>
    </row>
    <row r="21" spans="2:24" x14ac:dyDescent="0.25">
      <c r="B21" s="73">
        <f>меню!B76</f>
        <v>0</v>
      </c>
      <c r="C21" s="60">
        <v>60</v>
      </c>
      <c r="D21" s="83"/>
      <c r="E21" s="83"/>
      <c r="F21" s="83"/>
      <c r="G21" s="83">
        <v>0.5</v>
      </c>
      <c r="H21" s="83"/>
      <c r="I21" s="83"/>
      <c r="J21" s="83"/>
      <c r="K21" s="83"/>
      <c r="L21" s="83">
        <v>61</v>
      </c>
      <c r="M21" s="83"/>
      <c r="N21" s="83"/>
      <c r="O21" s="83"/>
      <c r="P21" s="83">
        <v>11.7</v>
      </c>
      <c r="Q21" s="83"/>
      <c r="R21" s="83"/>
      <c r="S21" s="83"/>
      <c r="T21" s="83">
        <v>2.8</v>
      </c>
      <c r="U21" s="83">
        <v>3</v>
      </c>
      <c r="V21" s="83"/>
      <c r="W21" s="83"/>
      <c r="X21" s="83"/>
    </row>
    <row r="22" spans="2:24" x14ac:dyDescent="0.25">
      <c r="B22" s="81" t="s">
        <v>84</v>
      </c>
      <c r="C22" s="60"/>
      <c r="D22" s="83">
        <f>$C$20*D21/1000</f>
        <v>0</v>
      </c>
      <c r="E22" s="83">
        <f t="shared" ref="E22:X22" si="8">$C$20*E21/1000</f>
        <v>0</v>
      </c>
      <c r="F22" s="83">
        <f t="shared" si="8"/>
        <v>0</v>
      </c>
      <c r="G22" s="83">
        <f t="shared" si="8"/>
        <v>0</v>
      </c>
      <c r="H22" s="83">
        <f t="shared" si="8"/>
        <v>0</v>
      </c>
      <c r="I22" s="83">
        <f t="shared" si="8"/>
        <v>0</v>
      </c>
      <c r="J22" s="83">
        <f t="shared" si="8"/>
        <v>0</v>
      </c>
      <c r="K22" s="83">
        <f t="shared" si="8"/>
        <v>0</v>
      </c>
      <c r="L22" s="83">
        <f>$C$20*L21/1000</f>
        <v>0</v>
      </c>
      <c r="M22" s="83">
        <f t="shared" si="8"/>
        <v>0</v>
      </c>
      <c r="N22" s="83">
        <f t="shared" si="8"/>
        <v>0</v>
      </c>
      <c r="O22" s="83">
        <f t="shared" si="8"/>
        <v>0</v>
      </c>
      <c r="P22" s="83">
        <f t="shared" si="8"/>
        <v>0</v>
      </c>
      <c r="Q22" s="83">
        <f t="shared" si="8"/>
        <v>0</v>
      </c>
      <c r="R22" s="83">
        <f t="shared" si="8"/>
        <v>0</v>
      </c>
      <c r="S22" s="83">
        <f t="shared" si="8"/>
        <v>0</v>
      </c>
      <c r="T22" s="83">
        <f t="shared" si="8"/>
        <v>0</v>
      </c>
      <c r="U22" s="83">
        <f t="shared" si="8"/>
        <v>0</v>
      </c>
      <c r="V22" s="83">
        <f t="shared" si="8"/>
        <v>0</v>
      </c>
      <c r="W22" s="83">
        <f t="shared" si="8"/>
        <v>0</v>
      </c>
      <c r="X22" s="83">
        <f t="shared" si="8"/>
        <v>0</v>
      </c>
    </row>
    <row r="23" spans="2:24" s="68" customFormat="1" x14ac:dyDescent="0.25">
      <c r="B23" s="77">
        <f>меню!B77</f>
        <v>0</v>
      </c>
      <c r="C23" s="74">
        <v>200</v>
      </c>
      <c r="D23" s="129"/>
      <c r="E23" s="129"/>
      <c r="F23" s="129">
        <v>2</v>
      </c>
      <c r="G23" s="129"/>
      <c r="H23" s="129"/>
      <c r="I23" s="129"/>
      <c r="J23" s="129"/>
      <c r="K23" s="129"/>
      <c r="L23" s="129"/>
      <c r="M23" s="129">
        <v>80</v>
      </c>
      <c r="N23" s="129"/>
      <c r="O23" s="129">
        <v>10</v>
      </c>
      <c r="P23" s="129">
        <v>9.6</v>
      </c>
      <c r="Q23" s="129">
        <v>6</v>
      </c>
      <c r="R23" s="129"/>
      <c r="S23" s="129"/>
      <c r="T23" s="129"/>
      <c r="U23" s="129"/>
      <c r="V23" s="129"/>
      <c r="W23" s="129"/>
      <c r="X23" s="129"/>
    </row>
    <row r="24" spans="2:24" s="68" customFormat="1" x14ac:dyDescent="0.25">
      <c r="B24" s="81" t="s">
        <v>84</v>
      </c>
      <c r="C24" s="74"/>
      <c r="D24" s="83">
        <f>$C$20*D23/1000</f>
        <v>0</v>
      </c>
      <c r="E24" s="83">
        <f t="shared" ref="E24:X24" si="9">$C$20*E23/1000</f>
        <v>0</v>
      </c>
      <c r="F24" s="83">
        <f t="shared" si="9"/>
        <v>0</v>
      </c>
      <c r="G24" s="83">
        <f t="shared" si="9"/>
        <v>0</v>
      </c>
      <c r="H24" s="83">
        <f t="shared" si="9"/>
        <v>0</v>
      </c>
      <c r="I24" s="83">
        <f t="shared" si="9"/>
        <v>0</v>
      </c>
      <c r="J24" s="83">
        <f t="shared" si="9"/>
        <v>0</v>
      </c>
      <c r="K24" s="83">
        <f t="shared" si="9"/>
        <v>0</v>
      </c>
      <c r="L24" s="83"/>
      <c r="M24" s="83">
        <f t="shared" si="9"/>
        <v>0</v>
      </c>
      <c r="N24" s="83">
        <f t="shared" si="9"/>
        <v>0</v>
      </c>
      <c r="O24" s="83">
        <f t="shared" si="9"/>
        <v>0</v>
      </c>
      <c r="P24" s="83">
        <f t="shared" si="9"/>
        <v>0</v>
      </c>
      <c r="Q24" s="83">
        <f t="shared" si="9"/>
        <v>0</v>
      </c>
      <c r="R24" s="83">
        <f t="shared" si="9"/>
        <v>0</v>
      </c>
      <c r="S24" s="83">
        <f t="shared" si="9"/>
        <v>0</v>
      </c>
      <c r="T24" s="83">
        <f t="shared" si="9"/>
        <v>0</v>
      </c>
      <c r="U24" s="83">
        <f t="shared" si="9"/>
        <v>0</v>
      </c>
      <c r="V24" s="83">
        <f t="shared" si="9"/>
        <v>0</v>
      </c>
      <c r="W24" s="83">
        <f t="shared" si="9"/>
        <v>0</v>
      </c>
      <c r="X24" s="83">
        <f t="shared" si="9"/>
        <v>0</v>
      </c>
    </row>
    <row r="25" spans="2:24" s="68" customFormat="1" x14ac:dyDescent="0.25">
      <c r="B25" s="77">
        <f>меню!B78</f>
        <v>0</v>
      </c>
      <c r="C25" s="74" t="s">
        <v>104</v>
      </c>
      <c r="D25" s="129"/>
      <c r="E25" s="129">
        <v>12</v>
      </c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>
        <v>7.5</v>
      </c>
      <c r="Q25" s="129"/>
      <c r="R25" s="129">
        <v>73</v>
      </c>
      <c r="S25" s="129">
        <v>10</v>
      </c>
      <c r="T25" s="129">
        <v>3</v>
      </c>
      <c r="U25" s="129"/>
      <c r="V25" s="129">
        <v>3</v>
      </c>
      <c r="W25" s="129">
        <v>15</v>
      </c>
      <c r="X25" s="129"/>
    </row>
    <row r="26" spans="2:24" s="68" customFormat="1" x14ac:dyDescent="0.25">
      <c r="B26" s="81" t="s">
        <v>84</v>
      </c>
      <c r="C26" s="74"/>
      <c r="D26" s="83">
        <f>$C$20*D25/1000</f>
        <v>0</v>
      </c>
      <c r="E26" s="83">
        <f t="shared" ref="E26:X26" si="10">$C$20*E25/1000</f>
        <v>0</v>
      </c>
      <c r="F26" s="83">
        <f t="shared" si="10"/>
        <v>0</v>
      </c>
      <c r="G26" s="83">
        <f t="shared" si="10"/>
        <v>0</v>
      </c>
      <c r="H26" s="83">
        <f t="shared" si="10"/>
        <v>0</v>
      </c>
      <c r="I26" s="83">
        <f t="shared" si="10"/>
        <v>0</v>
      </c>
      <c r="J26" s="83">
        <f t="shared" si="10"/>
        <v>0</v>
      </c>
      <c r="K26" s="83">
        <f t="shared" si="10"/>
        <v>0</v>
      </c>
      <c r="L26" s="83"/>
      <c r="M26" s="83">
        <f t="shared" si="10"/>
        <v>0</v>
      </c>
      <c r="N26" s="83">
        <f t="shared" si="10"/>
        <v>0</v>
      </c>
      <c r="O26" s="83">
        <f t="shared" si="10"/>
        <v>0</v>
      </c>
      <c r="P26" s="83">
        <f t="shared" si="10"/>
        <v>0</v>
      </c>
      <c r="Q26" s="83">
        <f t="shared" si="10"/>
        <v>0</v>
      </c>
      <c r="R26" s="83">
        <f t="shared" si="10"/>
        <v>0</v>
      </c>
      <c r="S26" s="83">
        <f t="shared" si="10"/>
        <v>0</v>
      </c>
      <c r="T26" s="83">
        <f t="shared" si="10"/>
        <v>0</v>
      </c>
      <c r="U26" s="83">
        <f t="shared" si="10"/>
        <v>0</v>
      </c>
      <c r="V26" s="83">
        <f t="shared" si="10"/>
        <v>0</v>
      </c>
      <c r="W26" s="83">
        <f t="shared" si="10"/>
        <v>0</v>
      </c>
      <c r="X26" s="83">
        <f t="shared" si="10"/>
        <v>0</v>
      </c>
    </row>
    <row r="27" spans="2:24" x14ac:dyDescent="0.25">
      <c r="B27" s="73">
        <f>меню!B79</f>
        <v>0</v>
      </c>
      <c r="C27" s="74">
        <v>150</v>
      </c>
      <c r="D27" s="129"/>
      <c r="E27" s="129"/>
      <c r="F27" s="129">
        <v>2</v>
      </c>
      <c r="G27" s="129"/>
      <c r="H27" s="129"/>
      <c r="I27" s="129"/>
      <c r="J27" s="129"/>
      <c r="K27" s="129"/>
      <c r="L27" s="129"/>
      <c r="M27" s="129"/>
      <c r="N27" s="129">
        <v>50</v>
      </c>
      <c r="O27" s="129"/>
      <c r="P27" s="129"/>
      <c r="Q27" s="129"/>
      <c r="R27" s="129"/>
      <c r="S27" s="129"/>
      <c r="T27" s="129"/>
      <c r="U27" s="129"/>
      <c r="V27" s="129"/>
      <c r="W27" s="129"/>
      <c r="X27" s="129"/>
    </row>
    <row r="28" spans="2:24" x14ac:dyDescent="0.25">
      <c r="B28" s="81" t="s">
        <v>84</v>
      </c>
      <c r="C28" s="74"/>
      <c r="D28" s="83">
        <f>$C$20*D27/1000</f>
        <v>0</v>
      </c>
      <c r="E28" s="83">
        <f t="shared" ref="E28:X28" si="11">$C$20*E27/1000</f>
        <v>0</v>
      </c>
      <c r="F28" s="83">
        <f t="shared" si="11"/>
        <v>0</v>
      </c>
      <c r="G28" s="83">
        <f t="shared" si="11"/>
        <v>0</v>
      </c>
      <c r="H28" s="83">
        <f t="shared" si="11"/>
        <v>0</v>
      </c>
      <c r="I28" s="83">
        <f t="shared" si="11"/>
        <v>0</v>
      </c>
      <c r="J28" s="83">
        <f t="shared" si="11"/>
        <v>0</v>
      </c>
      <c r="K28" s="83">
        <f t="shared" si="11"/>
        <v>0</v>
      </c>
      <c r="L28" s="83"/>
      <c r="M28" s="83">
        <f t="shared" si="11"/>
        <v>0</v>
      </c>
      <c r="N28" s="83">
        <f t="shared" si="11"/>
        <v>0</v>
      </c>
      <c r="O28" s="83">
        <f t="shared" si="11"/>
        <v>0</v>
      </c>
      <c r="P28" s="83">
        <f t="shared" si="11"/>
        <v>0</v>
      </c>
      <c r="Q28" s="83">
        <f t="shared" si="11"/>
        <v>0</v>
      </c>
      <c r="R28" s="83">
        <f t="shared" si="11"/>
        <v>0</v>
      </c>
      <c r="S28" s="83">
        <f t="shared" si="11"/>
        <v>0</v>
      </c>
      <c r="T28" s="83">
        <f t="shared" si="11"/>
        <v>0</v>
      </c>
      <c r="U28" s="83">
        <f t="shared" si="11"/>
        <v>0</v>
      </c>
      <c r="V28" s="83">
        <f t="shared" si="11"/>
        <v>0</v>
      </c>
      <c r="W28" s="83">
        <f t="shared" si="11"/>
        <v>0</v>
      </c>
      <c r="X28" s="83">
        <f t="shared" si="11"/>
        <v>0</v>
      </c>
    </row>
    <row r="29" spans="2:24" x14ac:dyDescent="0.25">
      <c r="B29" s="73">
        <f>меню!B80</f>
        <v>0</v>
      </c>
      <c r="C29" s="74">
        <v>200</v>
      </c>
      <c r="D29" s="129"/>
      <c r="E29" s="129"/>
      <c r="F29" s="129"/>
      <c r="G29" s="129">
        <v>10</v>
      </c>
      <c r="H29" s="129"/>
      <c r="I29" s="129"/>
      <c r="J29" s="129">
        <v>25</v>
      </c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33"/>
      <c r="X29" s="83"/>
    </row>
    <row r="30" spans="2:24" x14ac:dyDescent="0.25">
      <c r="B30" s="81" t="s">
        <v>84</v>
      </c>
      <c r="C30" s="74"/>
      <c r="D30" s="83">
        <f>$C$20*D29/1000</f>
        <v>0</v>
      </c>
      <c r="E30" s="83">
        <f t="shared" ref="E30:X30" si="12">$C$20*E29/1000</f>
        <v>0</v>
      </c>
      <c r="F30" s="83">
        <f t="shared" si="12"/>
        <v>0</v>
      </c>
      <c r="G30" s="83">
        <f t="shared" si="12"/>
        <v>0</v>
      </c>
      <c r="H30" s="83">
        <f t="shared" si="12"/>
        <v>0</v>
      </c>
      <c r="I30" s="83">
        <f t="shared" si="12"/>
        <v>0</v>
      </c>
      <c r="J30" s="83">
        <f t="shared" si="12"/>
        <v>0</v>
      </c>
      <c r="K30" s="83">
        <f t="shared" si="12"/>
        <v>0</v>
      </c>
      <c r="L30" s="83"/>
      <c r="M30" s="83">
        <f t="shared" si="12"/>
        <v>0</v>
      </c>
      <c r="N30" s="83">
        <f t="shared" si="12"/>
        <v>0</v>
      </c>
      <c r="O30" s="83">
        <f t="shared" si="12"/>
        <v>0</v>
      </c>
      <c r="P30" s="83">
        <f t="shared" si="12"/>
        <v>0</v>
      </c>
      <c r="Q30" s="83">
        <f t="shared" si="12"/>
        <v>0</v>
      </c>
      <c r="R30" s="83">
        <f t="shared" si="12"/>
        <v>0</v>
      </c>
      <c r="S30" s="83">
        <f t="shared" si="12"/>
        <v>0</v>
      </c>
      <c r="T30" s="83">
        <f t="shared" si="12"/>
        <v>0</v>
      </c>
      <c r="U30" s="83">
        <f t="shared" si="12"/>
        <v>0</v>
      </c>
      <c r="V30" s="83">
        <f t="shared" si="12"/>
        <v>0</v>
      </c>
      <c r="W30" s="83">
        <f t="shared" si="12"/>
        <v>0</v>
      </c>
      <c r="X30" s="83">
        <f t="shared" si="12"/>
        <v>0</v>
      </c>
    </row>
    <row r="31" spans="2:24" x14ac:dyDescent="0.25">
      <c r="B31" s="73">
        <f>меню!B81</f>
        <v>0</v>
      </c>
      <c r="C31" s="75">
        <v>30</v>
      </c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83">
        <v>30</v>
      </c>
      <c r="X31" s="83"/>
    </row>
    <row r="32" spans="2:24" x14ac:dyDescent="0.25">
      <c r="B32" s="81" t="s">
        <v>84</v>
      </c>
      <c r="C32" s="75"/>
      <c r="D32" s="83">
        <f>$C$20*D31/1000</f>
        <v>0</v>
      </c>
      <c r="E32" s="83">
        <f t="shared" ref="E32:X32" si="13">$C$20*E31/1000</f>
        <v>0</v>
      </c>
      <c r="F32" s="83">
        <f t="shared" si="13"/>
        <v>0</v>
      </c>
      <c r="G32" s="83">
        <f t="shared" si="13"/>
        <v>0</v>
      </c>
      <c r="H32" s="83">
        <f t="shared" si="13"/>
        <v>0</v>
      </c>
      <c r="I32" s="83">
        <f t="shared" si="13"/>
        <v>0</v>
      </c>
      <c r="J32" s="83">
        <f t="shared" si="13"/>
        <v>0</v>
      </c>
      <c r="K32" s="83">
        <f t="shared" si="13"/>
        <v>0</v>
      </c>
      <c r="L32" s="83"/>
      <c r="M32" s="83">
        <f t="shared" si="13"/>
        <v>0</v>
      </c>
      <c r="N32" s="83">
        <f t="shared" si="13"/>
        <v>0</v>
      </c>
      <c r="O32" s="83">
        <f t="shared" si="13"/>
        <v>0</v>
      </c>
      <c r="P32" s="83">
        <f t="shared" si="13"/>
        <v>0</v>
      </c>
      <c r="Q32" s="83">
        <f t="shared" si="13"/>
        <v>0</v>
      </c>
      <c r="R32" s="83">
        <f t="shared" si="13"/>
        <v>0</v>
      </c>
      <c r="S32" s="83">
        <f t="shared" si="13"/>
        <v>0</v>
      </c>
      <c r="T32" s="83">
        <f t="shared" si="13"/>
        <v>0</v>
      </c>
      <c r="U32" s="83">
        <f t="shared" si="13"/>
        <v>0</v>
      </c>
      <c r="V32" s="83">
        <f t="shared" si="13"/>
        <v>0</v>
      </c>
      <c r="W32" s="83">
        <f t="shared" si="13"/>
        <v>0</v>
      </c>
      <c r="X32" s="83">
        <f t="shared" si="13"/>
        <v>0</v>
      </c>
    </row>
    <row r="33" spans="2:24" x14ac:dyDescent="0.25">
      <c r="B33" s="73">
        <f>меню!B82</f>
        <v>0</v>
      </c>
      <c r="C33" s="58">
        <v>30</v>
      </c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133">
        <v>30</v>
      </c>
    </row>
    <row r="34" spans="2:24" x14ac:dyDescent="0.25">
      <c r="B34" s="81" t="s">
        <v>84</v>
      </c>
      <c r="C34" s="57"/>
      <c r="D34" s="83">
        <f>$C$20*D33/1000</f>
        <v>0</v>
      </c>
      <c r="E34" s="83">
        <f t="shared" ref="E34:X34" si="14">$C$20*E33/1000</f>
        <v>0</v>
      </c>
      <c r="F34" s="83">
        <f t="shared" si="14"/>
        <v>0</v>
      </c>
      <c r="G34" s="83">
        <f t="shared" si="14"/>
        <v>0</v>
      </c>
      <c r="H34" s="83">
        <f t="shared" si="14"/>
        <v>0</v>
      </c>
      <c r="I34" s="83">
        <f t="shared" si="14"/>
        <v>0</v>
      </c>
      <c r="J34" s="83">
        <f t="shared" si="14"/>
        <v>0</v>
      </c>
      <c r="K34" s="83">
        <f t="shared" si="14"/>
        <v>0</v>
      </c>
      <c r="L34" s="83"/>
      <c r="M34" s="83">
        <f t="shared" si="14"/>
        <v>0</v>
      </c>
      <c r="N34" s="83">
        <f t="shared" si="14"/>
        <v>0</v>
      </c>
      <c r="O34" s="83">
        <f t="shared" si="14"/>
        <v>0</v>
      </c>
      <c r="P34" s="83">
        <f t="shared" si="14"/>
        <v>0</v>
      </c>
      <c r="Q34" s="83">
        <f t="shared" si="14"/>
        <v>0</v>
      </c>
      <c r="R34" s="83">
        <f t="shared" si="14"/>
        <v>0</v>
      </c>
      <c r="S34" s="83">
        <f t="shared" si="14"/>
        <v>0</v>
      </c>
      <c r="T34" s="83">
        <f t="shared" si="14"/>
        <v>0</v>
      </c>
      <c r="U34" s="83">
        <f t="shared" si="14"/>
        <v>0</v>
      </c>
      <c r="V34" s="83">
        <f t="shared" si="14"/>
        <v>0</v>
      </c>
      <c r="W34" s="83">
        <f t="shared" si="14"/>
        <v>0</v>
      </c>
      <c r="X34" s="83">
        <f t="shared" si="14"/>
        <v>0</v>
      </c>
    </row>
    <row r="35" spans="2:24" x14ac:dyDescent="0.25">
      <c r="B35" s="89" t="s">
        <v>92</v>
      </c>
      <c r="C35" s="92">
        <f>'7де'!C34</f>
        <v>300</v>
      </c>
      <c r="D35" s="106">
        <f>D22+D24+D26+D28+D30+D32+D34</f>
        <v>0</v>
      </c>
      <c r="E35" s="106">
        <f t="shared" ref="E35:X35" si="15">E22+E24+E26+E28+E30+E32+E34</f>
        <v>0</v>
      </c>
      <c r="F35" s="106">
        <f t="shared" si="15"/>
        <v>0</v>
      </c>
      <c r="G35" s="106">
        <f t="shared" si="15"/>
        <v>0</v>
      </c>
      <c r="H35" s="106">
        <f t="shared" si="15"/>
        <v>0</v>
      </c>
      <c r="I35" s="106">
        <f t="shared" si="15"/>
        <v>0</v>
      </c>
      <c r="J35" s="106">
        <f t="shared" si="15"/>
        <v>0</v>
      </c>
      <c r="K35" s="106">
        <f t="shared" si="15"/>
        <v>0</v>
      </c>
      <c r="L35" s="106">
        <f t="shared" si="15"/>
        <v>0</v>
      </c>
      <c r="M35" s="106">
        <f t="shared" si="15"/>
        <v>0</v>
      </c>
      <c r="N35" s="106">
        <f t="shared" si="15"/>
        <v>0</v>
      </c>
      <c r="O35" s="106">
        <f t="shared" si="15"/>
        <v>0</v>
      </c>
      <c r="P35" s="106">
        <f t="shared" si="15"/>
        <v>0</v>
      </c>
      <c r="Q35" s="106">
        <f t="shared" si="15"/>
        <v>0</v>
      </c>
      <c r="R35" s="106">
        <f t="shared" si="15"/>
        <v>0</v>
      </c>
      <c r="S35" s="106">
        <f t="shared" si="15"/>
        <v>0</v>
      </c>
      <c r="T35" s="106">
        <f t="shared" si="15"/>
        <v>0</v>
      </c>
      <c r="U35" s="106">
        <f t="shared" si="15"/>
        <v>0</v>
      </c>
      <c r="V35" s="106">
        <f t="shared" si="15"/>
        <v>0</v>
      </c>
      <c r="W35" s="106">
        <f t="shared" si="15"/>
        <v>0</v>
      </c>
      <c r="X35" s="106">
        <f t="shared" si="15"/>
        <v>0</v>
      </c>
    </row>
    <row r="36" spans="2:24" x14ac:dyDescent="0.25">
      <c r="B36" s="55">
        <f>B21</f>
        <v>0</v>
      </c>
      <c r="C36" s="99">
        <v>100</v>
      </c>
      <c r="D36" s="83"/>
      <c r="E36" s="83"/>
      <c r="F36" s="83"/>
      <c r="G36" s="83">
        <v>0.5</v>
      </c>
      <c r="H36" s="83"/>
      <c r="I36" s="83"/>
      <c r="J36" s="83"/>
      <c r="K36" s="83"/>
      <c r="L36" s="83">
        <v>100</v>
      </c>
      <c r="M36" s="83"/>
      <c r="N36" s="83"/>
      <c r="O36" s="83"/>
      <c r="P36" s="83">
        <v>17</v>
      </c>
      <c r="Q36" s="83"/>
      <c r="R36" s="83"/>
      <c r="S36" s="83"/>
      <c r="T36" s="83">
        <v>3</v>
      </c>
      <c r="U36" s="83">
        <v>3</v>
      </c>
      <c r="V36" s="83"/>
      <c r="W36" s="83"/>
      <c r="X36" s="83"/>
    </row>
    <row r="37" spans="2:24" x14ac:dyDescent="0.25">
      <c r="B37" s="81" t="s">
        <v>84</v>
      </c>
      <c r="C37" s="99"/>
      <c r="D37" s="83">
        <f>$C$35*D36/1000</f>
        <v>0</v>
      </c>
      <c r="E37" s="83">
        <f t="shared" ref="E37:X37" si="16">$C$35*E36/1000</f>
        <v>0</v>
      </c>
      <c r="F37" s="83">
        <f t="shared" si="16"/>
        <v>0</v>
      </c>
      <c r="G37" s="83">
        <f t="shared" si="16"/>
        <v>0.15</v>
      </c>
      <c r="H37" s="83">
        <f t="shared" si="16"/>
        <v>0</v>
      </c>
      <c r="I37" s="83">
        <f t="shared" si="16"/>
        <v>0</v>
      </c>
      <c r="J37" s="83">
        <f t="shared" si="16"/>
        <v>0</v>
      </c>
      <c r="K37" s="83">
        <f t="shared" si="16"/>
        <v>0</v>
      </c>
      <c r="L37" s="83">
        <f>$C$35*L36/1000</f>
        <v>30</v>
      </c>
      <c r="M37" s="83">
        <f t="shared" si="16"/>
        <v>0</v>
      </c>
      <c r="N37" s="83">
        <f t="shared" si="16"/>
        <v>0</v>
      </c>
      <c r="O37" s="83">
        <f t="shared" si="16"/>
        <v>0</v>
      </c>
      <c r="P37" s="83">
        <f t="shared" si="16"/>
        <v>5.0999999999999996</v>
      </c>
      <c r="Q37" s="83">
        <f t="shared" si="16"/>
        <v>0</v>
      </c>
      <c r="R37" s="83">
        <f t="shared" si="16"/>
        <v>0</v>
      </c>
      <c r="S37" s="83">
        <f t="shared" si="16"/>
        <v>0</v>
      </c>
      <c r="T37" s="83">
        <f t="shared" si="16"/>
        <v>0.9</v>
      </c>
      <c r="U37" s="83">
        <f t="shared" si="16"/>
        <v>0.9</v>
      </c>
      <c r="V37" s="83">
        <f t="shared" si="16"/>
        <v>0</v>
      </c>
      <c r="W37" s="83">
        <f t="shared" si="16"/>
        <v>0</v>
      </c>
      <c r="X37" s="83">
        <f t="shared" si="16"/>
        <v>0</v>
      </c>
    </row>
    <row r="38" spans="2:24" x14ac:dyDescent="0.25">
      <c r="B38" s="55">
        <f>B23</f>
        <v>0</v>
      </c>
      <c r="C38" s="99">
        <v>250</v>
      </c>
      <c r="D38" s="129"/>
      <c r="E38" s="129"/>
      <c r="F38" s="129">
        <v>2</v>
      </c>
      <c r="G38" s="129"/>
      <c r="H38" s="129"/>
      <c r="I38" s="129"/>
      <c r="J38" s="129"/>
      <c r="K38" s="129"/>
      <c r="L38" s="129"/>
      <c r="M38" s="129">
        <v>80</v>
      </c>
      <c r="N38" s="129"/>
      <c r="O38" s="129">
        <v>10</v>
      </c>
      <c r="P38" s="129">
        <v>9.6</v>
      </c>
      <c r="Q38" s="129">
        <v>6</v>
      </c>
      <c r="R38" s="129"/>
      <c r="S38" s="129"/>
      <c r="T38" s="129"/>
      <c r="U38" s="129"/>
      <c r="V38" s="129"/>
      <c r="W38" s="129"/>
      <c r="X38" s="129"/>
    </row>
    <row r="39" spans="2:24" x14ac:dyDescent="0.25">
      <c r="B39" s="81" t="s">
        <v>84</v>
      </c>
      <c r="C39" s="99"/>
      <c r="D39" s="83">
        <f>$C$35*D38/1000</f>
        <v>0</v>
      </c>
      <c r="E39" s="83">
        <f t="shared" ref="E39:X39" si="17">$C$35*E38/1000</f>
        <v>0</v>
      </c>
      <c r="F39" s="83">
        <f t="shared" si="17"/>
        <v>0.6</v>
      </c>
      <c r="G39" s="83">
        <f t="shared" si="17"/>
        <v>0</v>
      </c>
      <c r="H39" s="83">
        <f t="shared" si="17"/>
        <v>0</v>
      </c>
      <c r="I39" s="83">
        <f t="shared" si="17"/>
        <v>0</v>
      </c>
      <c r="J39" s="83">
        <f t="shared" si="17"/>
        <v>0</v>
      </c>
      <c r="K39" s="83">
        <f t="shared" si="17"/>
        <v>0</v>
      </c>
      <c r="L39" s="83"/>
      <c r="M39" s="83">
        <f t="shared" si="17"/>
        <v>24</v>
      </c>
      <c r="N39" s="83">
        <f t="shared" si="17"/>
        <v>0</v>
      </c>
      <c r="O39" s="83">
        <f t="shared" si="17"/>
        <v>3</v>
      </c>
      <c r="P39" s="83">
        <f t="shared" si="17"/>
        <v>2.88</v>
      </c>
      <c r="Q39" s="83">
        <f t="shared" si="17"/>
        <v>1.8</v>
      </c>
      <c r="R39" s="83">
        <f t="shared" si="17"/>
        <v>0</v>
      </c>
      <c r="S39" s="83">
        <f t="shared" si="17"/>
        <v>0</v>
      </c>
      <c r="T39" s="83">
        <f t="shared" si="17"/>
        <v>0</v>
      </c>
      <c r="U39" s="83">
        <f t="shared" si="17"/>
        <v>0</v>
      </c>
      <c r="V39" s="83">
        <f t="shared" si="17"/>
        <v>0</v>
      </c>
      <c r="W39" s="83">
        <f t="shared" si="17"/>
        <v>0</v>
      </c>
      <c r="X39" s="83">
        <f t="shared" si="17"/>
        <v>0</v>
      </c>
    </row>
    <row r="40" spans="2:24" x14ac:dyDescent="0.25">
      <c r="B40" s="55">
        <f>B25</f>
        <v>0</v>
      </c>
      <c r="C40" s="60" t="s">
        <v>104</v>
      </c>
      <c r="D40" s="129"/>
      <c r="E40" s="129">
        <v>12</v>
      </c>
      <c r="F40" s="129">
        <v>4.5</v>
      </c>
      <c r="G40" s="129"/>
      <c r="H40" s="129"/>
      <c r="I40" s="129"/>
      <c r="J40" s="129"/>
      <c r="K40" s="129"/>
      <c r="L40" s="129"/>
      <c r="M40" s="129"/>
      <c r="N40" s="129"/>
      <c r="O40" s="129"/>
      <c r="P40" s="129">
        <v>7.5</v>
      </c>
      <c r="Q40" s="129"/>
      <c r="R40" s="129">
        <v>73</v>
      </c>
      <c r="S40" s="129">
        <v>10</v>
      </c>
      <c r="T40" s="129">
        <v>3</v>
      </c>
      <c r="U40" s="129"/>
      <c r="V40" s="129">
        <v>3</v>
      </c>
      <c r="W40" s="129">
        <v>15</v>
      </c>
      <c r="X40" s="129"/>
    </row>
    <row r="41" spans="2:24" x14ac:dyDescent="0.25">
      <c r="B41" s="81" t="s">
        <v>84</v>
      </c>
      <c r="C41" s="55"/>
      <c r="D41" s="83">
        <f>$C$35*D40/1000</f>
        <v>0</v>
      </c>
      <c r="E41" s="83">
        <f t="shared" ref="E41:X41" si="18">$C$35*E40/1000</f>
        <v>3.6</v>
      </c>
      <c r="F41" s="83">
        <f t="shared" si="18"/>
        <v>1.35</v>
      </c>
      <c r="G41" s="83">
        <f t="shared" si="18"/>
        <v>0</v>
      </c>
      <c r="H41" s="83">
        <f t="shared" si="18"/>
        <v>0</v>
      </c>
      <c r="I41" s="83">
        <f t="shared" si="18"/>
        <v>0</v>
      </c>
      <c r="J41" s="83">
        <f t="shared" si="18"/>
        <v>0</v>
      </c>
      <c r="K41" s="83">
        <f t="shared" si="18"/>
        <v>0</v>
      </c>
      <c r="L41" s="83"/>
      <c r="M41" s="83">
        <f t="shared" si="18"/>
        <v>0</v>
      </c>
      <c r="N41" s="83">
        <f t="shared" si="18"/>
        <v>0</v>
      </c>
      <c r="O41" s="83">
        <f t="shared" si="18"/>
        <v>0</v>
      </c>
      <c r="P41" s="83">
        <f t="shared" si="18"/>
        <v>2.25</v>
      </c>
      <c r="Q41" s="83">
        <f t="shared" si="18"/>
        <v>0</v>
      </c>
      <c r="R41" s="83">
        <f t="shared" si="18"/>
        <v>21.9</v>
      </c>
      <c r="S41" s="83">
        <f t="shared" si="18"/>
        <v>3</v>
      </c>
      <c r="T41" s="83">
        <f t="shared" si="18"/>
        <v>0.9</v>
      </c>
      <c r="U41" s="83">
        <f t="shared" si="18"/>
        <v>0</v>
      </c>
      <c r="V41" s="83">
        <f t="shared" si="18"/>
        <v>0.9</v>
      </c>
      <c r="W41" s="83">
        <f t="shared" si="18"/>
        <v>4.5</v>
      </c>
      <c r="X41" s="83">
        <f t="shared" si="18"/>
        <v>0</v>
      </c>
    </row>
    <row r="42" spans="2:24" x14ac:dyDescent="0.25">
      <c r="B42" s="55">
        <f>B27</f>
        <v>0</v>
      </c>
      <c r="C42" s="60">
        <v>180</v>
      </c>
      <c r="D42" s="129"/>
      <c r="E42" s="129"/>
      <c r="F42" s="129">
        <v>2</v>
      </c>
      <c r="G42" s="129"/>
      <c r="H42" s="129"/>
      <c r="I42" s="129"/>
      <c r="J42" s="129"/>
      <c r="K42" s="129"/>
      <c r="L42" s="129"/>
      <c r="M42" s="129"/>
      <c r="N42" s="129">
        <v>60</v>
      </c>
      <c r="O42" s="129"/>
      <c r="P42" s="129"/>
      <c r="Q42" s="129"/>
      <c r="R42" s="129"/>
      <c r="S42" s="129"/>
      <c r="T42" s="129"/>
      <c r="U42" s="129"/>
      <c r="V42" s="129"/>
      <c r="W42" s="129"/>
      <c r="X42" s="129"/>
    </row>
    <row r="43" spans="2:24" x14ac:dyDescent="0.25">
      <c r="B43" s="81" t="s">
        <v>84</v>
      </c>
      <c r="C43" s="60"/>
      <c r="D43" s="83">
        <f>$C$35*D42/1000</f>
        <v>0</v>
      </c>
      <c r="E43" s="83">
        <f t="shared" ref="E43:X43" si="19">$C$35*E42/1000</f>
        <v>0</v>
      </c>
      <c r="F43" s="83">
        <f t="shared" si="19"/>
        <v>0.6</v>
      </c>
      <c r="G43" s="83">
        <f t="shared" si="19"/>
        <v>0</v>
      </c>
      <c r="H43" s="83">
        <f t="shared" si="19"/>
        <v>0</v>
      </c>
      <c r="I43" s="83">
        <f t="shared" si="19"/>
        <v>0</v>
      </c>
      <c r="J43" s="83">
        <f t="shared" si="19"/>
        <v>0</v>
      </c>
      <c r="K43" s="83">
        <f t="shared" si="19"/>
        <v>0</v>
      </c>
      <c r="L43" s="83"/>
      <c r="M43" s="83">
        <f t="shared" si="19"/>
        <v>0</v>
      </c>
      <c r="N43" s="83">
        <f t="shared" si="19"/>
        <v>18</v>
      </c>
      <c r="O43" s="83">
        <f t="shared" si="19"/>
        <v>0</v>
      </c>
      <c r="P43" s="83">
        <f t="shared" si="19"/>
        <v>0</v>
      </c>
      <c r="Q43" s="83">
        <f t="shared" si="19"/>
        <v>0</v>
      </c>
      <c r="R43" s="83">
        <f t="shared" si="19"/>
        <v>0</v>
      </c>
      <c r="S43" s="83">
        <f t="shared" si="19"/>
        <v>0</v>
      </c>
      <c r="T43" s="83">
        <f t="shared" si="19"/>
        <v>0</v>
      </c>
      <c r="U43" s="83">
        <f t="shared" si="19"/>
        <v>0</v>
      </c>
      <c r="V43" s="83">
        <f t="shared" si="19"/>
        <v>0</v>
      </c>
      <c r="W43" s="83">
        <f t="shared" si="19"/>
        <v>0</v>
      </c>
      <c r="X43" s="83">
        <f t="shared" si="19"/>
        <v>0</v>
      </c>
    </row>
    <row r="44" spans="2:24" x14ac:dyDescent="0.25">
      <c r="B44" s="55">
        <f>B29</f>
        <v>0</v>
      </c>
      <c r="C44" s="99">
        <v>200</v>
      </c>
      <c r="D44" s="129"/>
      <c r="E44" s="129"/>
      <c r="F44" s="129"/>
      <c r="G44" s="129">
        <v>10</v>
      </c>
      <c r="H44" s="129"/>
      <c r="I44" s="129"/>
      <c r="J44" s="129">
        <v>25</v>
      </c>
      <c r="K44" s="129"/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29"/>
      <c r="W44" s="133"/>
      <c r="X44" s="83"/>
    </row>
    <row r="45" spans="2:24" x14ac:dyDescent="0.25">
      <c r="B45" s="81" t="s">
        <v>84</v>
      </c>
      <c r="C45" s="99"/>
      <c r="D45" s="83">
        <f>$C$35*D44/1000</f>
        <v>0</v>
      </c>
      <c r="E45" s="83">
        <f t="shared" ref="E45:X45" si="20">$C$35*E44/1000</f>
        <v>0</v>
      </c>
      <c r="F45" s="83">
        <f t="shared" si="20"/>
        <v>0</v>
      </c>
      <c r="G45" s="83">
        <f t="shared" si="20"/>
        <v>3</v>
      </c>
      <c r="H45" s="83">
        <f t="shared" si="20"/>
        <v>0</v>
      </c>
      <c r="I45" s="83">
        <f t="shared" si="20"/>
        <v>0</v>
      </c>
      <c r="J45" s="83">
        <f t="shared" si="20"/>
        <v>7.5</v>
      </c>
      <c r="K45" s="83">
        <f t="shared" si="20"/>
        <v>0</v>
      </c>
      <c r="L45" s="83"/>
      <c r="M45" s="83">
        <f t="shared" si="20"/>
        <v>0</v>
      </c>
      <c r="N45" s="83">
        <f t="shared" si="20"/>
        <v>0</v>
      </c>
      <c r="O45" s="83">
        <f t="shared" si="20"/>
        <v>0</v>
      </c>
      <c r="P45" s="83">
        <f t="shared" si="20"/>
        <v>0</v>
      </c>
      <c r="Q45" s="83">
        <f t="shared" si="20"/>
        <v>0</v>
      </c>
      <c r="R45" s="83">
        <f t="shared" si="20"/>
        <v>0</v>
      </c>
      <c r="S45" s="83">
        <f t="shared" si="20"/>
        <v>0</v>
      </c>
      <c r="T45" s="83">
        <f t="shared" si="20"/>
        <v>0</v>
      </c>
      <c r="U45" s="83">
        <f t="shared" si="20"/>
        <v>0</v>
      </c>
      <c r="V45" s="83">
        <f t="shared" si="20"/>
        <v>0</v>
      </c>
      <c r="W45" s="83">
        <f t="shared" si="20"/>
        <v>0</v>
      </c>
      <c r="X45" s="83">
        <f t="shared" si="20"/>
        <v>0</v>
      </c>
    </row>
    <row r="46" spans="2:24" x14ac:dyDescent="0.25">
      <c r="B46" s="55">
        <f>B31</f>
        <v>0</v>
      </c>
      <c r="C46" s="99">
        <v>40</v>
      </c>
      <c r="D46" s="133"/>
      <c r="E46" s="133"/>
      <c r="F46" s="133"/>
      <c r="G46" s="133"/>
      <c r="H46" s="133"/>
      <c r="I46" s="133"/>
      <c r="J46" s="133"/>
      <c r="K46" s="133"/>
      <c r="L46" s="133"/>
      <c r="M46" s="133"/>
      <c r="N46" s="133"/>
      <c r="O46" s="133"/>
      <c r="P46" s="133"/>
      <c r="Q46" s="133"/>
      <c r="R46" s="133"/>
      <c r="S46" s="133"/>
      <c r="T46" s="133"/>
      <c r="U46" s="133"/>
      <c r="V46" s="133"/>
      <c r="W46" s="83">
        <v>40</v>
      </c>
      <c r="X46" s="83"/>
    </row>
    <row r="47" spans="2:24" x14ac:dyDescent="0.25">
      <c r="B47" s="81" t="s">
        <v>84</v>
      </c>
      <c r="C47" s="99"/>
      <c r="D47" s="83">
        <f>$C$35*D46/1000</f>
        <v>0</v>
      </c>
      <c r="E47" s="83">
        <f t="shared" ref="E47:X47" si="21">$C$35*E46/1000</f>
        <v>0</v>
      </c>
      <c r="F47" s="83">
        <f t="shared" si="21"/>
        <v>0</v>
      </c>
      <c r="G47" s="83">
        <f t="shared" si="21"/>
        <v>0</v>
      </c>
      <c r="H47" s="83">
        <f t="shared" si="21"/>
        <v>0</v>
      </c>
      <c r="I47" s="83">
        <f t="shared" si="21"/>
        <v>0</v>
      </c>
      <c r="J47" s="83">
        <f t="shared" si="21"/>
        <v>0</v>
      </c>
      <c r="K47" s="83">
        <f t="shared" si="21"/>
        <v>0</v>
      </c>
      <c r="L47" s="83"/>
      <c r="M47" s="83">
        <f t="shared" si="21"/>
        <v>0</v>
      </c>
      <c r="N47" s="83">
        <f t="shared" si="21"/>
        <v>0</v>
      </c>
      <c r="O47" s="83">
        <f t="shared" si="21"/>
        <v>0</v>
      </c>
      <c r="P47" s="83">
        <f t="shared" si="21"/>
        <v>0</v>
      </c>
      <c r="Q47" s="83">
        <f t="shared" si="21"/>
        <v>0</v>
      </c>
      <c r="R47" s="83">
        <f t="shared" si="21"/>
        <v>0</v>
      </c>
      <c r="S47" s="83">
        <f t="shared" si="21"/>
        <v>0</v>
      </c>
      <c r="T47" s="83">
        <f t="shared" si="21"/>
        <v>0</v>
      </c>
      <c r="U47" s="83">
        <f t="shared" si="21"/>
        <v>0</v>
      </c>
      <c r="V47" s="83">
        <f t="shared" si="21"/>
        <v>0</v>
      </c>
      <c r="W47" s="83">
        <f t="shared" si="21"/>
        <v>12</v>
      </c>
      <c r="X47" s="83">
        <f t="shared" si="21"/>
        <v>0</v>
      </c>
    </row>
    <row r="48" spans="2:24" x14ac:dyDescent="0.25">
      <c r="B48" s="55">
        <f>B33</f>
        <v>0</v>
      </c>
      <c r="C48" s="99">
        <v>40</v>
      </c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133">
        <v>40</v>
      </c>
    </row>
    <row r="49" spans="2:24" x14ac:dyDescent="0.25">
      <c r="B49" s="81" t="s">
        <v>84</v>
      </c>
      <c r="C49" s="55"/>
      <c r="D49" s="83">
        <f>$C$35*D48/1000</f>
        <v>0</v>
      </c>
      <c r="E49" s="83">
        <f t="shared" ref="E49:X49" si="22">$C$35*E48/1000</f>
        <v>0</v>
      </c>
      <c r="F49" s="83">
        <f t="shared" si="22"/>
        <v>0</v>
      </c>
      <c r="G49" s="83">
        <f t="shared" si="22"/>
        <v>0</v>
      </c>
      <c r="H49" s="83">
        <f t="shared" si="22"/>
        <v>0</v>
      </c>
      <c r="I49" s="83">
        <f t="shared" si="22"/>
        <v>0</v>
      </c>
      <c r="J49" s="83">
        <f t="shared" si="22"/>
        <v>0</v>
      </c>
      <c r="K49" s="83">
        <f t="shared" si="22"/>
        <v>0</v>
      </c>
      <c r="L49" s="83"/>
      <c r="M49" s="83">
        <f t="shared" si="22"/>
        <v>0</v>
      </c>
      <c r="N49" s="83">
        <f t="shared" si="22"/>
        <v>0</v>
      </c>
      <c r="O49" s="83">
        <f t="shared" si="22"/>
        <v>0</v>
      </c>
      <c r="P49" s="83">
        <f t="shared" si="22"/>
        <v>0</v>
      </c>
      <c r="Q49" s="83">
        <f t="shared" si="22"/>
        <v>0</v>
      </c>
      <c r="R49" s="83">
        <f t="shared" si="22"/>
        <v>0</v>
      </c>
      <c r="S49" s="83">
        <f t="shared" si="22"/>
        <v>0</v>
      </c>
      <c r="T49" s="83">
        <f t="shared" si="22"/>
        <v>0</v>
      </c>
      <c r="U49" s="83">
        <f t="shared" si="22"/>
        <v>0</v>
      </c>
      <c r="V49" s="83">
        <f t="shared" si="22"/>
        <v>0</v>
      </c>
      <c r="W49" s="83">
        <f t="shared" si="22"/>
        <v>0</v>
      </c>
      <c r="X49" s="83">
        <f t="shared" si="22"/>
        <v>12</v>
      </c>
    </row>
    <row r="50" spans="2:24" x14ac:dyDescent="0.25">
      <c r="B50" s="89" t="s">
        <v>94</v>
      </c>
      <c r="C50" s="55"/>
      <c r="D50" s="106">
        <f>D37+D39+D41+D43+D45+D47+D49</f>
        <v>0</v>
      </c>
      <c r="E50" s="106">
        <f t="shared" ref="E50:X50" si="23">E37+E39+E41+E43+E45+E47+E49</f>
        <v>3.6</v>
      </c>
      <c r="F50" s="106">
        <f t="shared" si="23"/>
        <v>2.5500000000000003</v>
      </c>
      <c r="G50" s="106">
        <f t="shared" si="23"/>
        <v>3.15</v>
      </c>
      <c r="H50" s="106">
        <f t="shared" si="23"/>
        <v>0</v>
      </c>
      <c r="I50" s="106">
        <f t="shared" si="23"/>
        <v>0</v>
      </c>
      <c r="J50" s="106">
        <f t="shared" si="23"/>
        <v>7.5</v>
      </c>
      <c r="K50" s="106">
        <f t="shared" si="23"/>
        <v>0</v>
      </c>
      <c r="L50" s="106">
        <f t="shared" si="23"/>
        <v>30</v>
      </c>
      <c r="M50" s="106">
        <f t="shared" si="23"/>
        <v>24</v>
      </c>
      <c r="N50" s="106">
        <f t="shared" si="23"/>
        <v>18</v>
      </c>
      <c r="O50" s="106">
        <f t="shared" si="23"/>
        <v>3</v>
      </c>
      <c r="P50" s="106">
        <f t="shared" si="23"/>
        <v>10.23</v>
      </c>
      <c r="Q50" s="106">
        <f t="shared" si="23"/>
        <v>1.8</v>
      </c>
      <c r="R50" s="106">
        <f t="shared" si="23"/>
        <v>21.9</v>
      </c>
      <c r="S50" s="106">
        <f t="shared" si="23"/>
        <v>3</v>
      </c>
      <c r="T50" s="106">
        <f t="shared" si="23"/>
        <v>1.8</v>
      </c>
      <c r="U50" s="106">
        <f t="shared" si="23"/>
        <v>0.9</v>
      </c>
      <c r="V50" s="106">
        <f t="shared" si="23"/>
        <v>0.9</v>
      </c>
      <c r="W50" s="106">
        <f t="shared" si="23"/>
        <v>16.5</v>
      </c>
      <c r="X50" s="106">
        <f t="shared" si="23"/>
        <v>12</v>
      </c>
    </row>
    <row r="51" spans="2:24" x14ac:dyDescent="0.25">
      <c r="B51" s="55" t="s">
        <v>85</v>
      </c>
      <c r="C51" s="55"/>
      <c r="D51" s="83">
        <f>D20+D35+D50</f>
        <v>31.2</v>
      </c>
      <c r="E51" s="83">
        <f t="shared" ref="E51:X51" si="24">E20+E35+E50</f>
        <v>63.6</v>
      </c>
      <c r="F51" s="83">
        <f t="shared" si="24"/>
        <v>3.75</v>
      </c>
      <c r="G51" s="83">
        <f t="shared" si="24"/>
        <v>9.15</v>
      </c>
      <c r="H51" s="83">
        <f t="shared" si="24"/>
        <v>2.4</v>
      </c>
      <c r="I51" s="83">
        <f t="shared" si="24"/>
        <v>9</v>
      </c>
      <c r="J51" s="83">
        <f t="shared" si="24"/>
        <v>67.5</v>
      </c>
      <c r="K51" s="83">
        <f t="shared" si="24"/>
        <v>36</v>
      </c>
      <c r="L51" s="83">
        <f t="shared" si="24"/>
        <v>30</v>
      </c>
      <c r="M51" s="83">
        <f t="shared" si="24"/>
        <v>24</v>
      </c>
      <c r="N51" s="83">
        <f t="shared" si="24"/>
        <v>18</v>
      </c>
      <c r="O51" s="83">
        <f t="shared" si="24"/>
        <v>3</v>
      </c>
      <c r="P51" s="83">
        <f t="shared" si="24"/>
        <v>10.23</v>
      </c>
      <c r="Q51" s="83">
        <f t="shared" si="24"/>
        <v>1.8</v>
      </c>
      <c r="R51" s="83">
        <f t="shared" si="24"/>
        <v>21.9</v>
      </c>
      <c r="S51" s="83">
        <f t="shared" si="24"/>
        <v>3</v>
      </c>
      <c r="T51" s="83">
        <f t="shared" si="24"/>
        <v>1.8</v>
      </c>
      <c r="U51" s="83">
        <f t="shared" si="24"/>
        <v>0.9</v>
      </c>
      <c r="V51" s="83">
        <f t="shared" si="24"/>
        <v>0.9</v>
      </c>
      <c r="W51" s="83">
        <f t="shared" si="24"/>
        <v>34.5</v>
      </c>
      <c r="X51" s="83">
        <f t="shared" si="24"/>
        <v>30</v>
      </c>
    </row>
    <row r="52" spans="2:24" x14ac:dyDescent="0.25"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</row>
    <row r="53" spans="2:24" x14ac:dyDescent="0.25"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</row>
  </sheetData>
  <mergeCells count="2">
    <mergeCell ref="C3:D3"/>
    <mergeCell ref="P2:S2"/>
  </mergeCells>
  <pageMargins left="0.7" right="0.7" top="0.75" bottom="0.75" header="0.3" footer="0.3"/>
  <pageSetup paperSize="9" scale="5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Y59"/>
  <sheetViews>
    <sheetView topLeftCell="A7" workbookViewId="0">
      <selection activeCell="B34" sqref="B34"/>
    </sheetView>
  </sheetViews>
  <sheetFormatPr defaultRowHeight="15" x14ac:dyDescent="0.25"/>
  <cols>
    <col min="2" max="2" width="36" customWidth="1"/>
    <col min="3" max="3" width="5.7109375" customWidth="1"/>
    <col min="4" max="25" width="8.7109375" customWidth="1"/>
  </cols>
  <sheetData>
    <row r="2" spans="2:25" x14ac:dyDescent="0.25">
      <c r="B2" t="s">
        <v>86</v>
      </c>
      <c r="D2" s="20" t="s">
        <v>87</v>
      </c>
      <c r="E2" s="20"/>
      <c r="F2" s="20"/>
      <c r="G2" s="20"/>
      <c r="P2" s="228" t="e">
        <f>'8де'!P2</f>
        <v>#VALUE!</v>
      </c>
      <c r="Q2" s="228"/>
      <c r="R2" s="228"/>
      <c r="S2" s="228"/>
      <c r="T2" s="228"/>
      <c r="U2" s="228"/>
    </row>
    <row r="3" spans="2:25" x14ac:dyDescent="0.25">
      <c r="C3" s="226" t="s">
        <v>97</v>
      </c>
      <c r="D3" s="226"/>
    </row>
    <row r="5" spans="2:25" ht="109.5" x14ac:dyDescent="0.25">
      <c r="B5" s="108"/>
      <c r="C5" s="109" t="s">
        <v>52</v>
      </c>
      <c r="D5" s="110" t="s">
        <v>64</v>
      </c>
      <c r="E5" s="110" t="s">
        <v>82</v>
      </c>
      <c r="F5" s="110" t="s">
        <v>38</v>
      </c>
      <c r="G5" s="110" t="s">
        <v>37</v>
      </c>
      <c r="H5" s="110" t="s">
        <v>51</v>
      </c>
      <c r="I5" s="110" t="s">
        <v>48</v>
      </c>
      <c r="J5" s="110" t="s">
        <v>133</v>
      </c>
      <c r="K5" s="110" t="s">
        <v>191</v>
      </c>
      <c r="L5" s="110" t="s">
        <v>123</v>
      </c>
      <c r="M5" s="110" t="s">
        <v>116</v>
      </c>
      <c r="N5" s="110" t="s">
        <v>41</v>
      </c>
      <c r="O5" s="110" t="s">
        <v>55</v>
      </c>
      <c r="P5" s="110" t="s">
        <v>42</v>
      </c>
      <c r="Q5" s="110" t="s">
        <v>43</v>
      </c>
      <c r="R5" s="110" t="s">
        <v>132</v>
      </c>
      <c r="S5" s="110" t="s">
        <v>57</v>
      </c>
      <c r="T5" s="110" t="s">
        <v>61</v>
      </c>
      <c r="U5" s="110" t="s">
        <v>45</v>
      </c>
      <c r="V5" s="110" t="s">
        <v>59</v>
      </c>
      <c r="W5" s="110" t="s">
        <v>58</v>
      </c>
      <c r="X5" s="110" t="s">
        <v>49</v>
      </c>
      <c r="Y5" s="110" t="s">
        <v>50</v>
      </c>
    </row>
    <row r="6" spans="2:25" x14ac:dyDescent="0.25">
      <c r="B6" s="82" t="s">
        <v>85</v>
      </c>
      <c r="C6" s="109"/>
      <c r="D6" s="118">
        <f t="shared" ref="D6:Y6" si="0">D57</f>
        <v>15</v>
      </c>
      <c r="E6" s="118">
        <f t="shared" si="0"/>
        <v>9</v>
      </c>
      <c r="F6" s="118">
        <f t="shared" si="0"/>
        <v>2.25</v>
      </c>
      <c r="G6" s="118">
        <f t="shared" si="0"/>
        <v>18</v>
      </c>
      <c r="H6" s="118">
        <f t="shared" si="0"/>
        <v>3.75</v>
      </c>
      <c r="I6" s="118">
        <f t="shared" si="0"/>
        <v>6</v>
      </c>
      <c r="J6" s="118">
        <f t="shared" si="0"/>
        <v>9</v>
      </c>
      <c r="K6" s="118">
        <f t="shared" si="0"/>
        <v>30</v>
      </c>
      <c r="L6" s="118">
        <f t="shared" si="0"/>
        <v>36.6</v>
      </c>
      <c r="M6" s="118">
        <f t="shared" si="0"/>
        <v>27</v>
      </c>
      <c r="N6" s="118">
        <f t="shared" si="0"/>
        <v>123</v>
      </c>
      <c r="O6" s="118">
        <f t="shared" si="0"/>
        <v>120</v>
      </c>
      <c r="P6" s="118">
        <f t="shared" si="0"/>
        <v>6.75</v>
      </c>
      <c r="Q6" s="118">
        <f t="shared" si="0"/>
        <v>13.379999999999999</v>
      </c>
      <c r="R6" s="118">
        <f t="shared" si="0"/>
        <v>48</v>
      </c>
      <c r="S6" s="118">
        <f t="shared" si="0"/>
        <v>2.4</v>
      </c>
      <c r="T6" s="118">
        <f t="shared" si="0"/>
        <v>19.8</v>
      </c>
      <c r="U6" s="118">
        <f t="shared" si="0"/>
        <v>0.9</v>
      </c>
      <c r="V6" s="118">
        <f t="shared" si="0"/>
        <v>3.3000000000000003</v>
      </c>
      <c r="W6" s="118">
        <f t="shared" si="0"/>
        <v>6.6</v>
      </c>
      <c r="X6" s="118">
        <f t="shared" si="0"/>
        <v>34.5</v>
      </c>
      <c r="Y6" s="118">
        <f t="shared" si="0"/>
        <v>30</v>
      </c>
    </row>
    <row r="7" spans="2:25" x14ac:dyDescent="0.25">
      <c r="B7" s="108"/>
      <c r="C7" s="117">
        <f>'8де'!C7</f>
        <v>600</v>
      </c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  <c r="X7" s="139"/>
      <c r="Y7" s="139"/>
    </row>
    <row r="8" spans="2:25" x14ac:dyDescent="0.25">
      <c r="B8" s="108" t="e">
        <f>#REF!</f>
        <v>#REF!</v>
      </c>
      <c r="C8" s="111">
        <v>60</v>
      </c>
      <c r="D8" s="140"/>
      <c r="E8" s="140"/>
      <c r="F8" s="140"/>
      <c r="G8" s="140"/>
      <c r="H8" s="140"/>
      <c r="I8" s="140"/>
      <c r="J8" s="140"/>
      <c r="K8" s="140"/>
      <c r="L8" s="140">
        <v>61</v>
      </c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</row>
    <row r="9" spans="2:25" x14ac:dyDescent="0.25">
      <c r="B9" s="81" t="s">
        <v>84</v>
      </c>
      <c r="C9" s="111"/>
      <c r="D9" s="140">
        <f>$C$7*D8/1000</f>
        <v>0</v>
      </c>
      <c r="E9" s="140">
        <f t="shared" ref="E9:Y9" si="1">$C$7*E8/1000</f>
        <v>0</v>
      </c>
      <c r="F9" s="140">
        <f t="shared" si="1"/>
        <v>0</v>
      </c>
      <c r="G9" s="140">
        <f t="shared" si="1"/>
        <v>0</v>
      </c>
      <c r="H9" s="140">
        <f t="shared" si="1"/>
        <v>0</v>
      </c>
      <c r="I9" s="140">
        <f t="shared" si="1"/>
        <v>0</v>
      </c>
      <c r="J9" s="140">
        <f t="shared" si="1"/>
        <v>0</v>
      </c>
      <c r="K9" s="140">
        <f t="shared" si="1"/>
        <v>0</v>
      </c>
      <c r="L9" s="140">
        <f t="shared" si="1"/>
        <v>36.6</v>
      </c>
      <c r="M9" s="140">
        <f t="shared" si="1"/>
        <v>0</v>
      </c>
      <c r="N9" s="140">
        <f t="shared" si="1"/>
        <v>0</v>
      </c>
      <c r="O9" s="140">
        <f t="shared" si="1"/>
        <v>0</v>
      </c>
      <c r="P9" s="140">
        <f t="shared" si="1"/>
        <v>0</v>
      </c>
      <c r="Q9" s="140">
        <f t="shared" si="1"/>
        <v>0</v>
      </c>
      <c r="R9" s="140">
        <f t="shared" si="1"/>
        <v>0</v>
      </c>
      <c r="S9" s="140">
        <f t="shared" si="1"/>
        <v>0</v>
      </c>
      <c r="T9" s="140">
        <f t="shared" si="1"/>
        <v>0</v>
      </c>
      <c r="U9" s="140">
        <f t="shared" si="1"/>
        <v>0</v>
      </c>
      <c r="V9" s="140">
        <f t="shared" si="1"/>
        <v>0</v>
      </c>
      <c r="W9" s="140">
        <f t="shared" si="1"/>
        <v>0</v>
      </c>
      <c r="X9" s="140">
        <f t="shared" si="1"/>
        <v>0</v>
      </c>
      <c r="Y9" s="140">
        <f t="shared" si="1"/>
        <v>0</v>
      </c>
    </row>
    <row r="10" spans="2:25" s="68" customFormat="1" x14ac:dyDescent="0.25">
      <c r="B10" s="112" t="s">
        <v>105</v>
      </c>
      <c r="C10" s="113" t="s">
        <v>104</v>
      </c>
      <c r="D10" s="141"/>
      <c r="E10" s="141"/>
      <c r="F10" s="141"/>
      <c r="G10" s="141">
        <v>8</v>
      </c>
      <c r="H10" s="141"/>
      <c r="I10" s="141"/>
      <c r="J10" s="141"/>
      <c r="K10" s="141"/>
      <c r="L10" s="141"/>
      <c r="M10" s="141"/>
      <c r="N10" s="141"/>
      <c r="O10" s="141"/>
      <c r="P10" s="141"/>
      <c r="Q10" s="141">
        <v>7.5</v>
      </c>
      <c r="R10" s="141">
        <v>80</v>
      </c>
      <c r="S10" s="141">
        <v>4</v>
      </c>
      <c r="T10" s="141"/>
      <c r="U10" s="141"/>
      <c r="V10" s="141">
        <v>4.5</v>
      </c>
      <c r="W10" s="141">
        <v>6</v>
      </c>
      <c r="X10" s="141"/>
      <c r="Y10" s="141"/>
    </row>
    <row r="11" spans="2:25" s="68" customFormat="1" x14ac:dyDescent="0.25">
      <c r="B11" s="81" t="s">
        <v>84</v>
      </c>
      <c r="C11" s="113"/>
      <c r="D11" s="140">
        <f>$C$7*D10/1000</f>
        <v>0</v>
      </c>
      <c r="E11" s="140">
        <f t="shared" ref="E11" si="2">$C$7*E10/1000</f>
        <v>0</v>
      </c>
      <c r="F11" s="140">
        <f t="shared" ref="F11" si="3">$C$7*F10/1000</f>
        <v>0</v>
      </c>
      <c r="G11" s="140">
        <f t="shared" ref="G11" si="4">$C$7*G10/1000</f>
        <v>4.8</v>
      </c>
      <c r="H11" s="140">
        <f t="shared" ref="H11" si="5">$C$7*H10/1000</f>
        <v>0</v>
      </c>
      <c r="I11" s="140">
        <f t="shared" ref="I11" si="6">$C$7*I10/1000</f>
        <v>0</v>
      </c>
      <c r="J11" s="140">
        <f t="shared" ref="J11" si="7">$C$7*J10/1000</f>
        <v>0</v>
      </c>
      <c r="K11" s="140">
        <f t="shared" ref="K11" si="8">$C$7*K10/1000</f>
        <v>0</v>
      </c>
      <c r="L11" s="140">
        <f t="shared" ref="L11" si="9">$C$7*L10/1000</f>
        <v>0</v>
      </c>
      <c r="M11" s="140">
        <f t="shared" ref="M11" si="10">$C$7*M10/1000</f>
        <v>0</v>
      </c>
      <c r="N11" s="140">
        <f t="shared" ref="N11" si="11">$C$7*N10/1000</f>
        <v>0</v>
      </c>
      <c r="O11" s="140">
        <f t="shared" ref="O11" si="12">$C$7*O10/1000</f>
        <v>0</v>
      </c>
      <c r="P11" s="140">
        <f t="shared" ref="P11" si="13">$C$7*P10/1000</f>
        <v>0</v>
      </c>
      <c r="Q11" s="140">
        <f t="shared" ref="Q11" si="14">$C$7*Q10/1000</f>
        <v>4.5</v>
      </c>
      <c r="R11" s="140">
        <f t="shared" ref="R11" si="15">$C$7*R10/1000</f>
        <v>48</v>
      </c>
      <c r="S11" s="140">
        <f t="shared" ref="S11" si="16">$C$7*S10/1000</f>
        <v>2.4</v>
      </c>
      <c r="T11" s="140">
        <f t="shared" ref="T11" si="17">$C$7*T10/1000</f>
        <v>0</v>
      </c>
      <c r="U11" s="140">
        <f t="shared" ref="U11" si="18">$C$7*U10/1000</f>
        <v>0</v>
      </c>
      <c r="V11" s="140">
        <f t="shared" ref="V11" si="19">$C$7*V10/1000</f>
        <v>2.7</v>
      </c>
      <c r="W11" s="140">
        <f t="shared" ref="W11" si="20">$C$7*W10/1000</f>
        <v>3.6</v>
      </c>
      <c r="X11" s="140">
        <f t="shared" ref="X11" si="21">$C$7*X10/1000</f>
        <v>0</v>
      </c>
      <c r="Y11" s="140">
        <f t="shared" ref="Y11" si="22">$C$7*Y10/1000</f>
        <v>0</v>
      </c>
    </row>
    <row r="12" spans="2:25" x14ac:dyDescent="0.25">
      <c r="B12" s="73" t="e">
        <f>#REF!</f>
        <v>#REF!</v>
      </c>
      <c r="C12" s="111">
        <v>150</v>
      </c>
      <c r="D12" s="140"/>
      <c r="E12" s="140"/>
      <c r="F12" s="140">
        <v>2</v>
      </c>
      <c r="G12" s="140">
        <v>22</v>
      </c>
      <c r="H12" s="140"/>
      <c r="I12" s="140"/>
      <c r="J12" s="140"/>
      <c r="K12" s="140"/>
      <c r="L12" s="140"/>
      <c r="M12" s="140"/>
      <c r="N12" s="140">
        <v>180</v>
      </c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</row>
    <row r="13" spans="2:25" x14ac:dyDescent="0.25">
      <c r="B13" s="81" t="s">
        <v>84</v>
      </c>
      <c r="C13" s="111"/>
      <c r="D13" s="140">
        <f>$C$7*D12/1000</f>
        <v>0</v>
      </c>
      <c r="E13" s="140">
        <f t="shared" ref="E13" si="23">$C$7*E12/1000</f>
        <v>0</v>
      </c>
      <c r="F13" s="140">
        <f t="shared" ref="F13" si="24">$C$7*F12/1000</f>
        <v>1.2</v>
      </c>
      <c r="G13" s="140">
        <f t="shared" ref="G13" si="25">$C$7*G12/1000</f>
        <v>13.2</v>
      </c>
      <c r="H13" s="140">
        <f t="shared" ref="H13" si="26">$C$7*H12/1000</f>
        <v>0</v>
      </c>
      <c r="I13" s="140">
        <f t="shared" ref="I13" si="27">$C$7*I12/1000</f>
        <v>0</v>
      </c>
      <c r="J13" s="140">
        <f t="shared" ref="J13" si="28">$C$7*J12/1000</f>
        <v>0</v>
      </c>
      <c r="K13" s="140">
        <f t="shared" ref="K13" si="29">$C$7*K12/1000</f>
        <v>0</v>
      </c>
      <c r="L13" s="140">
        <f t="shared" ref="L13" si="30">$C$7*L12/1000</f>
        <v>0</v>
      </c>
      <c r="M13" s="140">
        <f t="shared" ref="M13" si="31">$C$7*M12/1000</f>
        <v>0</v>
      </c>
      <c r="N13" s="140">
        <f t="shared" ref="N13" si="32">$C$7*N12/1000</f>
        <v>108</v>
      </c>
      <c r="O13" s="140">
        <f t="shared" ref="O13" si="33">$C$7*O12/1000</f>
        <v>0</v>
      </c>
      <c r="P13" s="140">
        <f t="shared" ref="P13" si="34">$C$7*P12/1000</f>
        <v>0</v>
      </c>
      <c r="Q13" s="140">
        <f t="shared" ref="Q13" si="35">$C$7*Q12/1000</f>
        <v>0</v>
      </c>
      <c r="R13" s="140">
        <f t="shared" ref="R13" si="36">$C$7*R12/1000</f>
        <v>0</v>
      </c>
      <c r="S13" s="140">
        <f t="shared" ref="S13" si="37">$C$7*S12/1000</f>
        <v>0</v>
      </c>
      <c r="T13" s="140">
        <f t="shared" ref="T13" si="38">$C$7*T12/1000</f>
        <v>0</v>
      </c>
      <c r="U13" s="140">
        <f t="shared" ref="U13" si="39">$C$7*U12/1000</f>
        <v>0</v>
      </c>
      <c r="V13" s="140">
        <f t="shared" ref="V13" si="40">$C$7*V12/1000</f>
        <v>0</v>
      </c>
      <c r="W13" s="140">
        <f t="shared" ref="W13" si="41">$C$7*W12/1000</f>
        <v>0</v>
      </c>
      <c r="X13" s="140">
        <f t="shared" ref="X13" si="42">$C$7*X12/1000</f>
        <v>0</v>
      </c>
      <c r="Y13" s="140">
        <f t="shared" ref="Y13" si="43">$C$7*Y12/1000</f>
        <v>0</v>
      </c>
    </row>
    <row r="14" spans="2:25" x14ac:dyDescent="0.25">
      <c r="B14" s="108" t="e">
        <f>#REF!</f>
        <v>#REF!</v>
      </c>
      <c r="C14" s="111">
        <v>200</v>
      </c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0">
        <v>200</v>
      </c>
      <c r="P14" s="140"/>
      <c r="Q14" s="140"/>
      <c r="R14" s="140"/>
      <c r="S14" s="140"/>
      <c r="T14" s="140"/>
      <c r="U14" s="140"/>
      <c r="V14" s="140"/>
      <c r="W14" s="140"/>
      <c r="X14" s="140"/>
      <c r="Y14" s="140"/>
    </row>
    <row r="15" spans="2:25" x14ac:dyDescent="0.25">
      <c r="B15" s="81" t="s">
        <v>84</v>
      </c>
      <c r="C15" s="111"/>
      <c r="D15" s="140">
        <f>$C$7*D14/1000</f>
        <v>0</v>
      </c>
      <c r="E15" s="140">
        <f t="shared" ref="E15" si="44">$C$7*E14/1000</f>
        <v>0</v>
      </c>
      <c r="F15" s="140">
        <f t="shared" ref="F15" si="45">$C$7*F14/1000</f>
        <v>0</v>
      </c>
      <c r="G15" s="140">
        <f t="shared" ref="G15" si="46">$C$7*G14/1000</f>
        <v>0</v>
      </c>
      <c r="H15" s="140">
        <f t="shared" ref="H15" si="47">$C$7*H14/1000</f>
        <v>0</v>
      </c>
      <c r="I15" s="140">
        <f t="shared" ref="I15" si="48">$C$7*I14/1000</f>
        <v>0</v>
      </c>
      <c r="J15" s="140">
        <f t="shared" ref="J15" si="49">$C$7*J14/1000</f>
        <v>0</v>
      </c>
      <c r="K15" s="140">
        <f t="shared" ref="K15" si="50">$C$7*K14/1000</f>
        <v>0</v>
      </c>
      <c r="L15" s="140">
        <f t="shared" ref="L15" si="51">$C$7*L14/1000</f>
        <v>0</v>
      </c>
      <c r="M15" s="140">
        <f t="shared" ref="M15" si="52">$C$7*M14/1000</f>
        <v>0</v>
      </c>
      <c r="N15" s="140">
        <f t="shared" ref="N15" si="53">$C$7*N14/1000</f>
        <v>0</v>
      </c>
      <c r="O15" s="140">
        <f t="shared" ref="O15" si="54">$C$7*O14/1000</f>
        <v>120</v>
      </c>
      <c r="P15" s="140">
        <f t="shared" ref="P15" si="55">$C$7*P14/1000</f>
        <v>0</v>
      </c>
      <c r="Q15" s="140">
        <f t="shared" ref="Q15" si="56">$C$7*Q14/1000</f>
        <v>0</v>
      </c>
      <c r="R15" s="140">
        <f t="shared" ref="R15" si="57">$C$7*R14/1000</f>
        <v>0</v>
      </c>
      <c r="S15" s="140">
        <f t="shared" ref="S15" si="58">$C$7*S14/1000</f>
        <v>0</v>
      </c>
      <c r="T15" s="140">
        <f t="shared" ref="T15" si="59">$C$7*T14/1000</f>
        <v>0</v>
      </c>
      <c r="U15" s="140">
        <f t="shared" ref="U15" si="60">$C$7*U14/1000</f>
        <v>0</v>
      </c>
      <c r="V15" s="140">
        <f t="shared" ref="V15" si="61">$C$7*V14/1000</f>
        <v>0</v>
      </c>
      <c r="W15" s="140">
        <f t="shared" ref="W15" si="62">$C$7*W14/1000</f>
        <v>0</v>
      </c>
      <c r="X15" s="140">
        <f t="shared" ref="X15" si="63">$C$7*X14/1000</f>
        <v>0</v>
      </c>
      <c r="Y15" s="140">
        <f t="shared" ref="Y15" si="64">$C$7*Y14/1000</f>
        <v>0</v>
      </c>
    </row>
    <row r="16" spans="2:25" x14ac:dyDescent="0.25">
      <c r="B16" s="108" t="e">
        <f>#REF!</f>
        <v>#REF!</v>
      </c>
      <c r="C16" s="111">
        <v>15</v>
      </c>
      <c r="D16" s="140"/>
      <c r="E16" s="140"/>
      <c r="F16" s="140"/>
      <c r="G16" s="140"/>
      <c r="H16" s="140"/>
      <c r="I16" s="140"/>
      <c r="J16" s="140">
        <v>15</v>
      </c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</row>
    <row r="17" spans="2:25" x14ac:dyDescent="0.25">
      <c r="B17" s="81" t="s">
        <v>84</v>
      </c>
      <c r="C17" s="111"/>
      <c r="D17" s="140">
        <f>$C$7*D16/1000</f>
        <v>0</v>
      </c>
      <c r="E17" s="140">
        <f t="shared" ref="E17" si="65">$C$7*E16/1000</f>
        <v>0</v>
      </c>
      <c r="F17" s="140">
        <f t="shared" ref="F17" si="66">$C$7*F16/1000</f>
        <v>0</v>
      </c>
      <c r="G17" s="140">
        <f t="shared" ref="G17" si="67">$C$7*G16/1000</f>
        <v>0</v>
      </c>
      <c r="H17" s="140">
        <f t="shared" ref="H17" si="68">$C$7*H16/1000</f>
        <v>0</v>
      </c>
      <c r="I17" s="140">
        <f t="shared" ref="I17" si="69">$C$7*I16/1000</f>
        <v>0</v>
      </c>
      <c r="J17" s="140">
        <f t="shared" ref="J17" si="70">$C$7*J16/1000</f>
        <v>9</v>
      </c>
      <c r="K17" s="140">
        <f t="shared" ref="K17" si="71">$C$7*K16/1000</f>
        <v>0</v>
      </c>
      <c r="L17" s="140">
        <f t="shared" ref="L17" si="72">$C$7*L16/1000</f>
        <v>0</v>
      </c>
      <c r="M17" s="140">
        <f t="shared" ref="M17" si="73">$C$7*M16/1000</f>
        <v>0</v>
      </c>
      <c r="N17" s="140">
        <f t="shared" ref="N17" si="74">$C$7*N16/1000</f>
        <v>0</v>
      </c>
      <c r="O17" s="140">
        <f t="shared" ref="O17" si="75">$C$7*O16/1000</f>
        <v>0</v>
      </c>
      <c r="P17" s="140">
        <f t="shared" ref="P17" si="76">$C$7*P16/1000</f>
        <v>0</v>
      </c>
      <c r="Q17" s="140">
        <f t="shared" ref="Q17" si="77">$C$7*Q16/1000</f>
        <v>0</v>
      </c>
      <c r="R17" s="140">
        <f t="shared" ref="R17" si="78">$C$7*R16/1000</f>
        <v>0</v>
      </c>
      <c r="S17" s="140">
        <f t="shared" ref="S17" si="79">$C$7*S16/1000</f>
        <v>0</v>
      </c>
      <c r="T17" s="140">
        <f t="shared" ref="T17" si="80">$C$7*T16/1000</f>
        <v>0</v>
      </c>
      <c r="U17" s="140">
        <f t="shared" ref="U17" si="81">$C$7*U16/1000</f>
        <v>0</v>
      </c>
      <c r="V17" s="140">
        <f t="shared" ref="V17" si="82">$C$7*V16/1000</f>
        <v>0</v>
      </c>
      <c r="W17" s="140">
        <f t="shared" ref="W17" si="83">$C$7*W16/1000</f>
        <v>0</v>
      </c>
      <c r="X17" s="140">
        <f t="shared" ref="X17" si="84">$C$7*X16/1000</f>
        <v>0</v>
      </c>
      <c r="Y17" s="140">
        <f t="shared" ref="Y17" si="85">$C$7*Y16/1000</f>
        <v>0</v>
      </c>
    </row>
    <row r="18" spans="2:25" x14ac:dyDescent="0.25">
      <c r="B18" s="108" t="e">
        <f>#REF!</f>
        <v>#REF!</v>
      </c>
      <c r="C18" s="114">
        <v>30</v>
      </c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>
        <v>30</v>
      </c>
      <c r="Y18" s="140"/>
    </row>
    <row r="19" spans="2:25" x14ac:dyDescent="0.25">
      <c r="B19" s="81" t="s">
        <v>84</v>
      </c>
      <c r="C19" s="114"/>
      <c r="D19" s="140">
        <f>$C$7*D18/1000</f>
        <v>0</v>
      </c>
      <c r="E19" s="140">
        <f t="shared" ref="E19" si="86">$C$7*E18/1000</f>
        <v>0</v>
      </c>
      <c r="F19" s="140">
        <f t="shared" ref="F19" si="87">$C$7*F18/1000</f>
        <v>0</v>
      </c>
      <c r="G19" s="140">
        <f t="shared" ref="G19" si="88">$C$7*G18/1000</f>
        <v>0</v>
      </c>
      <c r="H19" s="140">
        <f t="shared" ref="H19" si="89">$C$7*H18/1000</f>
        <v>0</v>
      </c>
      <c r="I19" s="140">
        <f t="shared" ref="I19" si="90">$C$7*I18/1000</f>
        <v>0</v>
      </c>
      <c r="J19" s="140">
        <f t="shared" ref="J19" si="91">$C$7*J18/1000</f>
        <v>0</v>
      </c>
      <c r="K19" s="140">
        <f t="shared" ref="K19" si="92">$C$7*K18/1000</f>
        <v>0</v>
      </c>
      <c r="L19" s="140">
        <f t="shared" ref="L19" si="93">$C$7*L18/1000</f>
        <v>0</v>
      </c>
      <c r="M19" s="140">
        <f t="shared" ref="M19" si="94">$C$7*M18/1000</f>
        <v>0</v>
      </c>
      <c r="N19" s="140">
        <f t="shared" ref="N19" si="95">$C$7*N18/1000</f>
        <v>0</v>
      </c>
      <c r="O19" s="140">
        <f t="shared" ref="O19" si="96">$C$7*O18/1000</f>
        <v>0</v>
      </c>
      <c r="P19" s="140">
        <f t="shared" ref="P19" si="97">$C$7*P18/1000</f>
        <v>0</v>
      </c>
      <c r="Q19" s="140">
        <f t="shared" ref="Q19" si="98">$C$7*Q18/1000</f>
        <v>0</v>
      </c>
      <c r="R19" s="140">
        <f t="shared" ref="R19" si="99">$C$7*R18/1000</f>
        <v>0</v>
      </c>
      <c r="S19" s="140">
        <f t="shared" ref="S19" si="100">$C$7*S18/1000</f>
        <v>0</v>
      </c>
      <c r="T19" s="140">
        <f t="shared" ref="T19" si="101">$C$7*T18/1000</f>
        <v>0</v>
      </c>
      <c r="U19" s="140">
        <f t="shared" ref="U19" si="102">$C$7*U18/1000</f>
        <v>0</v>
      </c>
      <c r="V19" s="140">
        <f t="shared" ref="V19" si="103">$C$7*V18/1000</f>
        <v>0</v>
      </c>
      <c r="W19" s="140">
        <f t="shared" ref="W19" si="104">$C$7*W18/1000</f>
        <v>0</v>
      </c>
      <c r="X19" s="140">
        <f t="shared" ref="X19" si="105">$C$7*X18/1000</f>
        <v>18</v>
      </c>
      <c r="Y19" s="140">
        <f t="shared" ref="Y19" si="106">$C$7*Y18/1000</f>
        <v>0</v>
      </c>
    </row>
    <row r="20" spans="2:25" x14ac:dyDescent="0.25">
      <c r="B20" s="108" t="e">
        <f>#REF!</f>
        <v>#REF!</v>
      </c>
      <c r="C20" s="114">
        <v>30</v>
      </c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>
        <v>30</v>
      </c>
    </row>
    <row r="21" spans="2:25" x14ac:dyDescent="0.25">
      <c r="B21" s="81" t="s">
        <v>84</v>
      </c>
      <c r="C21" s="114"/>
      <c r="D21" s="140">
        <f>$C$7*D20/1000</f>
        <v>0</v>
      </c>
      <c r="E21" s="140">
        <f t="shared" ref="E21" si="107">$C$7*E20/1000</f>
        <v>0</v>
      </c>
      <c r="F21" s="140">
        <f t="shared" ref="F21" si="108">$C$7*F20/1000</f>
        <v>0</v>
      </c>
      <c r="G21" s="140">
        <f t="shared" ref="G21" si="109">$C$7*G20/1000</f>
        <v>0</v>
      </c>
      <c r="H21" s="140">
        <f t="shared" ref="H21" si="110">$C$7*H20/1000</f>
        <v>0</v>
      </c>
      <c r="I21" s="140">
        <f t="shared" ref="I21" si="111">$C$7*I20/1000</f>
        <v>0</v>
      </c>
      <c r="J21" s="140">
        <f t="shared" ref="J21" si="112">$C$7*J20/1000</f>
        <v>0</v>
      </c>
      <c r="K21" s="140">
        <f t="shared" ref="K21" si="113">$C$7*K20/1000</f>
        <v>0</v>
      </c>
      <c r="L21" s="140">
        <f t="shared" ref="L21" si="114">$C$7*L20/1000</f>
        <v>0</v>
      </c>
      <c r="M21" s="140">
        <f t="shared" ref="M21" si="115">$C$7*M20/1000</f>
        <v>0</v>
      </c>
      <c r="N21" s="140">
        <f t="shared" ref="N21" si="116">$C$7*N20/1000</f>
        <v>0</v>
      </c>
      <c r="O21" s="140">
        <f t="shared" ref="O21" si="117">$C$7*O20/1000</f>
        <v>0</v>
      </c>
      <c r="P21" s="140">
        <f t="shared" ref="P21" si="118">$C$7*P20/1000</f>
        <v>0</v>
      </c>
      <c r="Q21" s="140">
        <f t="shared" ref="Q21" si="119">$C$7*Q20/1000</f>
        <v>0</v>
      </c>
      <c r="R21" s="140">
        <f t="shared" ref="R21" si="120">$C$7*R20/1000</f>
        <v>0</v>
      </c>
      <c r="S21" s="140">
        <f t="shared" ref="S21" si="121">$C$7*S20/1000</f>
        <v>0</v>
      </c>
      <c r="T21" s="140">
        <f t="shared" ref="T21" si="122">$C$7*T20/1000</f>
        <v>0</v>
      </c>
      <c r="U21" s="140">
        <f t="shared" ref="U21" si="123">$C$7*U20/1000</f>
        <v>0</v>
      </c>
      <c r="V21" s="140">
        <f t="shared" ref="V21" si="124">$C$7*V20/1000</f>
        <v>0</v>
      </c>
      <c r="W21" s="140">
        <f t="shared" ref="W21" si="125">$C$7*W20/1000</f>
        <v>0</v>
      </c>
      <c r="X21" s="140">
        <f t="shared" ref="X21" si="126">$C$7*X20/1000</f>
        <v>0</v>
      </c>
      <c r="Y21" s="140">
        <f t="shared" ref="Y21" si="127">$C$7*Y20/1000</f>
        <v>18</v>
      </c>
    </row>
    <row r="22" spans="2:25" x14ac:dyDescent="0.25">
      <c r="B22" s="89" t="s">
        <v>93</v>
      </c>
      <c r="C22" s="116">
        <f>'8де'!C20</f>
        <v>0</v>
      </c>
      <c r="D22" s="142">
        <f>D9+D11+D13+D15+D17+D19+D21</f>
        <v>0</v>
      </c>
      <c r="E22" s="142">
        <f t="shared" ref="E22:Y22" si="128">E9+E11+E13+E15+E17+E19+E21</f>
        <v>0</v>
      </c>
      <c r="F22" s="142">
        <f t="shared" si="128"/>
        <v>1.2</v>
      </c>
      <c r="G22" s="142">
        <f>G9+G11+G13+G15+G17+G19+G21</f>
        <v>18</v>
      </c>
      <c r="H22" s="142">
        <f t="shared" si="128"/>
        <v>0</v>
      </c>
      <c r="I22" s="142">
        <f t="shared" si="128"/>
        <v>0</v>
      </c>
      <c r="J22" s="142">
        <f t="shared" si="128"/>
        <v>9</v>
      </c>
      <c r="K22" s="142">
        <f t="shared" si="128"/>
        <v>0</v>
      </c>
      <c r="L22" s="142">
        <f t="shared" si="128"/>
        <v>36.6</v>
      </c>
      <c r="M22" s="142"/>
      <c r="N22" s="142">
        <f t="shared" si="128"/>
        <v>108</v>
      </c>
      <c r="O22" s="142">
        <f t="shared" si="128"/>
        <v>120</v>
      </c>
      <c r="P22" s="142">
        <f t="shared" si="128"/>
        <v>0</v>
      </c>
      <c r="Q22" s="142">
        <f t="shared" si="128"/>
        <v>4.5</v>
      </c>
      <c r="R22" s="142">
        <f t="shared" si="128"/>
        <v>48</v>
      </c>
      <c r="S22" s="142">
        <f t="shared" si="128"/>
        <v>2.4</v>
      </c>
      <c r="T22" s="142">
        <f t="shared" si="128"/>
        <v>0</v>
      </c>
      <c r="U22" s="142">
        <f t="shared" si="128"/>
        <v>0</v>
      </c>
      <c r="V22" s="142">
        <f t="shared" si="128"/>
        <v>2.7</v>
      </c>
      <c r="W22" s="142">
        <f t="shared" si="128"/>
        <v>3.6</v>
      </c>
      <c r="X22" s="142">
        <f t="shared" si="128"/>
        <v>18</v>
      </c>
      <c r="Y22" s="142">
        <f t="shared" si="128"/>
        <v>18</v>
      </c>
    </row>
    <row r="23" spans="2:25" x14ac:dyDescent="0.25">
      <c r="B23" s="108">
        <f>меню!B86</f>
        <v>0</v>
      </c>
      <c r="C23" s="114">
        <v>60</v>
      </c>
      <c r="D23" s="140"/>
      <c r="E23" s="140"/>
      <c r="F23" s="140"/>
      <c r="G23" s="140"/>
      <c r="H23" s="140">
        <v>2</v>
      </c>
      <c r="I23" s="140"/>
      <c r="J23" s="140"/>
      <c r="K23" s="140"/>
      <c r="L23" s="140"/>
      <c r="M23" s="140">
        <v>50</v>
      </c>
      <c r="N23" s="140"/>
      <c r="O23" s="140"/>
      <c r="P23" s="140"/>
      <c r="Q23" s="140">
        <v>6.1</v>
      </c>
      <c r="R23" s="140"/>
      <c r="S23" s="140"/>
      <c r="T23" s="140"/>
      <c r="U23" s="140"/>
      <c r="V23" s="140">
        <v>2</v>
      </c>
      <c r="W23" s="140"/>
      <c r="X23" s="140"/>
      <c r="Y23" s="140"/>
    </row>
    <row r="24" spans="2:25" x14ac:dyDescent="0.25">
      <c r="B24" s="81" t="s">
        <v>84</v>
      </c>
      <c r="C24" s="114"/>
      <c r="D24" s="140">
        <f>$C$22*D23/1000</f>
        <v>0</v>
      </c>
      <c r="E24" s="140">
        <f t="shared" ref="E24:Y24" si="129">$C$22*E23/1000</f>
        <v>0</v>
      </c>
      <c r="F24" s="140">
        <f t="shared" si="129"/>
        <v>0</v>
      </c>
      <c r="G24" s="140">
        <f t="shared" si="129"/>
        <v>0</v>
      </c>
      <c r="H24" s="140">
        <f t="shared" si="129"/>
        <v>0</v>
      </c>
      <c r="I24" s="140">
        <f t="shared" si="129"/>
        <v>0</v>
      </c>
      <c r="J24" s="140">
        <f t="shared" si="129"/>
        <v>0</v>
      </c>
      <c r="K24" s="140">
        <f t="shared" si="129"/>
        <v>0</v>
      </c>
      <c r="L24" s="140">
        <f t="shared" si="129"/>
        <v>0</v>
      </c>
      <c r="M24" s="140">
        <f t="shared" si="129"/>
        <v>0</v>
      </c>
      <c r="N24" s="140">
        <f t="shared" si="129"/>
        <v>0</v>
      </c>
      <c r="O24" s="140">
        <f t="shared" si="129"/>
        <v>0</v>
      </c>
      <c r="P24" s="140">
        <f t="shared" si="129"/>
        <v>0</v>
      </c>
      <c r="Q24" s="140">
        <f t="shared" si="129"/>
        <v>0</v>
      </c>
      <c r="R24" s="140">
        <f t="shared" si="129"/>
        <v>0</v>
      </c>
      <c r="S24" s="140">
        <f t="shared" si="129"/>
        <v>0</v>
      </c>
      <c r="T24" s="140">
        <f t="shared" si="129"/>
        <v>0</v>
      </c>
      <c r="U24" s="140">
        <f t="shared" si="129"/>
        <v>0</v>
      </c>
      <c r="V24" s="140">
        <f t="shared" si="129"/>
        <v>0</v>
      </c>
      <c r="W24" s="140">
        <f t="shared" si="129"/>
        <v>0</v>
      </c>
      <c r="X24" s="140">
        <f t="shared" si="129"/>
        <v>0</v>
      </c>
      <c r="Y24" s="140">
        <f t="shared" si="129"/>
        <v>0</v>
      </c>
    </row>
    <row r="25" spans="2:25" s="68" customFormat="1" x14ac:dyDescent="0.25">
      <c r="B25" s="112">
        <f>меню!B87</f>
        <v>0</v>
      </c>
      <c r="C25" s="113">
        <v>200</v>
      </c>
      <c r="D25" s="141"/>
      <c r="E25" s="141">
        <v>8</v>
      </c>
      <c r="F25" s="141">
        <v>2</v>
      </c>
      <c r="G25" s="141"/>
      <c r="H25" s="141"/>
      <c r="I25" s="141"/>
      <c r="J25" s="141"/>
      <c r="K25" s="141"/>
      <c r="L25" s="141"/>
      <c r="M25" s="141"/>
      <c r="N25" s="141">
        <v>50</v>
      </c>
      <c r="O25" s="141"/>
      <c r="P25" s="141">
        <v>10</v>
      </c>
      <c r="Q25" s="141">
        <v>9.6</v>
      </c>
      <c r="R25" s="141"/>
      <c r="S25" s="141"/>
      <c r="T25" s="141"/>
      <c r="U25" s="141"/>
      <c r="V25" s="141"/>
      <c r="W25" s="141"/>
      <c r="X25" s="141"/>
      <c r="Y25" s="141"/>
    </row>
    <row r="26" spans="2:25" s="68" customFormat="1" x14ac:dyDescent="0.25">
      <c r="B26" s="81" t="s">
        <v>84</v>
      </c>
      <c r="C26" s="113"/>
      <c r="D26" s="140">
        <f>$C$22*D25/1000</f>
        <v>0</v>
      </c>
      <c r="E26" s="140">
        <f t="shared" ref="E26" si="130">$C$22*E25/1000</f>
        <v>0</v>
      </c>
      <c r="F26" s="140">
        <f>$C$22*F25/1000</f>
        <v>0</v>
      </c>
      <c r="G26" s="140">
        <f t="shared" ref="G26" si="131">$C$22*G25/1000</f>
        <v>0</v>
      </c>
      <c r="H26" s="140">
        <f t="shared" ref="H26" si="132">$C$22*H25/1000</f>
        <v>0</v>
      </c>
      <c r="I26" s="140">
        <f t="shared" ref="I26" si="133">$C$22*I25/1000</f>
        <v>0</v>
      </c>
      <c r="J26" s="140">
        <f t="shared" ref="J26" si="134">$C$22*J25/1000</f>
        <v>0</v>
      </c>
      <c r="K26" s="140">
        <f t="shared" ref="K26" si="135">$C$22*K25/1000</f>
        <v>0</v>
      </c>
      <c r="L26" s="140">
        <f t="shared" ref="L26" si="136">$C$22*L25/1000</f>
        <v>0</v>
      </c>
      <c r="M26" s="140">
        <f t="shared" ref="M26" si="137">$C$22*M25/1000</f>
        <v>0</v>
      </c>
      <c r="N26" s="140">
        <f t="shared" ref="N26" si="138">$C$22*N25/1000</f>
        <v>0</v>
      </c>
      <c r="O26" s="140">
        <f t="shared" ref="O26" si="139">$C$22*O25/1000</f>
        <v>0</v>
      </c>
      <c r="P26" s="140">
        <f t="shared" ref="P26" si="140">$C$22*P25/1000</f>
        <v>0</v>
      </c>
      <c r="Q26" s="140">
        <f t="shared" ref="Q26" si="141">$C$22*Q25/1000</f>
        <v>0</v>
      </c>
      <c r="R26" s="140">
        <f t="shared" ref="R26" si="142">$C$22*R25/1000</f>
        <v>0</v>
      </c>
      <c r="S26" s="140">
        <f t="shared" ref="S26" si="143">$C$22*S25/1000</f>
        <v>0</v>
      </c>
      <c r="T26" s="140">
        <f t="shared" ref="T26" si="144">$C$22*T25/1000</f>
        <v>0</v>
      </c>
      <c r="U26" s="140">
        <f t="shared" ref="U26" si="145">$C$22*U25/1000</f>
        <v>0</v>
      </c>
      <c r="V26" s="140">
        <f t="shared" ref="V26" si="146">$C$22*V25/1000</f>
        <v>0</v>
      </c>
      <c r="W26" s="140">
        <f t="shared" ref="W26" si="147">$C$22*W25/1000</f>
        <v>0</v>
      </c>
      <c r="X26" s="140">
        <f t="shared" ref="X26" si="148">$C$22*X25/1000</f>
        <v>0</v>
      </c>
      <c r="Y26" s="140">
        <f t="shared" ref="Y26" si="149">$C$22*Y25/1000</f>
        <v>0</v>
      </c>
    </row>
    <row r="27" spans="2:25" s="68" customFormat="1" x14ac:dyDescent="0.25">
      <c r="B27" s="112">
        <f>меню!B88</f>
        <v>0</v>
      </c>
      <c r="C27" s="113" t="s">
        <v>104</v>
      </c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>
        <v>12.5</v>
      </c>
      <c r="Q27" s="141">
        <v>12</v>
      </c>
      <c r="R27" s="141"/>
      <c r="S27" s="141"/>
      <c r="T27" s="141">
        <v>66</v>
      </c>
      <c r="U27" s="141">
        <v>3</v>
      </c>
      <c r="V27" s="141"/>
      <c r="W27" s="141">
        <v>10</v>
      </c>
      <c r="X27" s="141">
        <v>15</v>
      </c>
      <c r="Y27" s="141"/>
    </row>
    <row r="28" spans="2:25" s="68" customFormat="1" x14ac:dyDescent="0.25">
      <c r="B28" s="81" t="s">
        <v>84</v>
      </c>
      <c r="C28" s="113"/>
      <c r="D28" s="140">
        <f>$C$22*D27/1000</f>
        <v>0</v>
      </c>
      <c r="E28" s="140">
        <f t="shared" ref="E28" si="150">$C$22*E27/1000</f>
        <v>0</v>
      </c>
      <c r="F28" s="140">
        <f t="shared" ref="F28" si="151">$C$22*F27/1000</f>
        <v>0</v>
      </c>
      <c r="G28" s="140">
        <f t="shared" ref="G28" si="152">$C$22*G27/1000</f>
        <v>0</v>
      </c>
      <c r="H28" s="140">
        <f t="shared" ref="H28" si="153">$C$22*H27/1000</f>
        <v>0</v>
      </c>
      <c r="I28" s="140">
        <f t="shared" ref="I28" si="154">$C$22*I27/1000</f>
        <v>0</v>
      </c>
      <c r="J28" s="140">
        <f t="shared" ref="J28" si="155">$C$22*J27/1000</f>
        <v>0</v>
      </c>
      <c r="K28" s="140">
        <f t="shared" ref="K28" si="156">$C$22*K27/1000</f>
        <v>0</v>
      </c>
      <c r="L28" s="140">
        <f t="shared" ref="L28" si="157">$C$22*L27/1000</f>
        <v>0</v>
      </c>
      <c r="M28" s="140">
        <f t="shared" ref="M28" si="158">$C$22*M27/1000</f>
        <v>0</v>
      </c>
      <c r="N28" s="140">
        <f t="shared" ref="N28" si="159">$C$22*N27/1000</f>
        <v>0</v>
      </c>
      <c r="O28" s="140">
        <f t="shared" ref="O28" si="160">$C$22*O27/1000</f>
        <v>0</v>
      </c>
      <c r="P28" s="140">
        <f t="shared" ref="P28" si="161">$C$22*P27/1000</f>
        <v>0</v>
      </c>
      <c r="Q28" s="140">
        <f t="shared" ref="Q28" si="162">$C$22*Q27/1000</f>
        <v>0</v>
      </c>
      <c r="R28" s="140">
        <f t="shared" ref="R28" si="163">$C$22*R27/1000</f>
        <v>0</v>
      </c>
      <c r="S28" s="140">
        <f t="shared" ref="S28" si="164">$C$22*S27/1000</f>
        <v>0</v>
      </c>
      <c r="T28" s="140">
        <f t="shared" ref="T28" si="165">$C$22*T27/1000</f>
        <v>0</v>
      </c>
      <c r="U28" s="140">
        <f t="shared" ref="U28" si="166">$C$22*U27/1000</f>
        <v>0</v>
      </c>
      <c r="V28" s="140">
        <f t="shared" ref="V28" si="167">$C$22*V27/1000</f>
        <v>0</v>
      </c>
      <c r="W28" s="140">
        <f t="shared" ref="W28" si="168">$C$22*W27/1000</f>
        <v>0</v>
      </c>
      <c r="X28" s="140">
        <f t="shared" ref="X28" si="169">$C$22*X27/1000</f>
        <v>0</v>
      </c>
      <c r="Y28" s="140">
        <f t="shared" ref="Y28" si="170">$C$22*Y27/1000</f>
        <v>0</v>
      </c>
    </row>
    <row r="29" spans="2:25" x14ac:dyDescent="0.25">
      <c r="B29" s="108">
        <f>меню!B89</f>
        <v>0</v>
      </c>
      <c r="C29" s="113">
        <v>200</v>
      </c>
      <c r="D29" s="141">
        <v>50</v>
      </c>
      <c r="E29" s="141"/>
      <c r="F29" s="141">
        <v>2.5</v>
      </c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</row>
    <row r="30" spans="2:25" x14ac:dyDescent="0.25">
      <c r="B30" s="81" t="s">
        <v>84</v>
      </c>
      <c r="C30" s="113"/>
      <c r="D30" s="140">
        <f>$C$22*D29/1000</f>
        <v>0</v>
      </c>
      <c r="E30" s="140">
        <f t="shared" ref="E30" si="171">$C$22*E29/1000</f>
        <v>0</v>
      </c>
      <c r="F30" s="140">
        <f>$C$22*F29/1000</f>
        <v>0</v>
      </c>
      <c r="G30" s="140">
        <f t="shared" ref="G30" si="172">$C$22*G29/1000</f>
        <v>0</v>
      </c>
      <c r="H30" s="140">
        <f t="shared" ref="H30" si="173">$C$22*H29/1000</f>
        <v>0</v>
      </c>
      <c r="I30" s="140">
        <f t="shared" ref="I30" si="174">$C$22*I29/1000</f>
        <v>0</v>
      </c>
      <c r="J30" s="140">
        <f t="shared" ref="J30" si="175">$C$22*J29/1000</f>
        <v>0</v>
      </c>
      <c r="K30" s="140">
        <f t="shared" ref="K30" si="176">$C$22*K29/1000</f>
        <v>0</v>
      </c>
      <c r="L30" s="140">
        <f t="shared" ref="L30" si="177">$C$22*L29/1000</f>
        <v>0</v>
      </c>
      <c r="M30" s="140">
        <f t="shared" ref="M30" si="178">$C$22*M29/1000</f>
        <v>0</v>
      </c>
      <c r="N30" s="140">
        <f t="shared" ref="N30" si="179">$C$22*N29/1000</f>
        <v>0</v>
      </c>
      <c r="O30" s="140">
        <f t="shared" ref="O30" si="180">$C$22*O29/1000</f>
        <v>0</v>
      </c>
      <c r="P30" s="140">
        <f t="shared" ref="P30" si="181">$C$22*P29/1000</f>
        <v>0</v>
      </c>
      <c r="Q30" s="140">
        <f t="shared" ref="Q30" si="182">$C$22*Q29/1000</f>
        <v>0</v>
      </c>
      <c r="R30" s="140">
        <f t="shared" ref="R30" si="183">$C$22*R29/1000</f>
        <v>0</v>
      </c>
      <c r="S30" s="140">
        <f t="shared" ref="S30" si="184">$C$22*S29/1000</f>
        <v>0</v>
      </c>
      <c r="T30" s="140">
        <f t="shared" ref="T30" si="185">$C$22*T29/1000</f>
        <v>0</v>
      </c>
      <c r="U30" s="140">
        <f t="shared" ref="U30" si="186">$C$22*U29/1000</f>
        <v>0</v>
      </c>
      <c r="V30" s="140">
        <f t="shared" ref="V30" si="187">$C$22*V29/1000</f>
        <v>0</v>
      </c>
      <c r="W30" s="140">
        <f t="shared" ref="W30" si="188">$C$22*W29/1000</f>
        <v>0</v>
      </c>
      <c r="X30" s="140">
        <f t="shared" ref="X30" si="189">$C$22*X29/1000</f>
        <v>0</v>
      </c>
      <c r="Y30" s="140">
        <f t="shared" ref="Y30" si="190">$C$22*Y29/1000</f>
        <v>0</v>
      </c>
    </row>
    <row r="31" spans="2:25" x14ac:dyDescent="0.25">
      <c r="B31" s="108">
        <f>меню!B90</f>
        <v>0</v>
      </c>
      <c r="C31" s="113">
        <v>100</v>
      </c>
      <c r="D31" s="141"/>
      <c r="E31" s="141"/>
      <c r="F31" s="141"/>
      <c r="G31" s="141"/>
      <c r="H31" s="141">
        <v>10</v>
      </c>
      <c r="I31" s="141">
        <v>20</v>
      </c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3"/>
      <c r="Y31" s="143"/>
    </row>
    <row r="32" spans="2:25" x14ac:dyDescent="0.25">
      <c r="B32" s="81" t="s">
        <v>84</v>
      </c>
      <c r="C32" s="113"/>
      <c r="D32" s="140">
        <f>$C$22*D31/1000</f>
        <v>0</v>
      </c>
      <c r="E32" s="140">
        <f t="shared" ref="E32" si="191">$C$22*E31/1000</f>
        <v>0</v>
      </c>
      <c r="F32" s="140">
        <f t="shared" ref="F32" si="192">$C$22*F31/1000</f>
        <v>0</v>
      </c>
      <c r="G32" s="140">
        <f t="shared" ref="G32" si="193">$C$22*G31/1000</f>
        <v>0</v>
      </c>
      <c r="H32" s="140">
        <f t="shared" ref="H32" si="194">$C$22*H31/1000</f>
        <v>0</v>
      </c>
      <c r="I32" s="140">
        <f t="shared" ref="I32" si="195">$C$22*I31/1000</f>
        <v>0</v>
      </c>
      <c r="J32" s="140">
        <f t="shared" ref="J32" si="196">$C$22*J31/1000</f>
        <v>0</v>
      </c>
      <c r="K32" s="140">
        <f t="shared" ref="K32" si="197">$C$22*K31/1000</f>
        <v>0</v>
      </c>
      <c r="L32" s="140">
        <f t="shared" ref="L32" si="198">$C$22*L31/1000</f>
        <v>0</v>
      </c>
      <c r="M32" s="140">
        <f t="shared" ref="M32" si="199">$C$22*M31/1000</f>
        <v>0</v>
      </c>
      <c r="N32" s="140">
        <f t="shared" ref="N32" si="200">$C$22*N31/1000</f>
        <v>0</v>
      </c>
      <c r="O32" s="140">
        <f t="shared" ref="O32" si="201">$C$22*O31/1000</f>
        <v>0</v>
      </c>
      <c r="P32" s="140">
        <f t="shared" ref="P32" si="202">$C$22*P31/1000</f>
        <v>0</v>
      </c>
      <c r="Q32" s="140">
        <f t="shared" ref="Q32" si="203">$C$22*Q31/1000</f>
        <v>0</v>
      </c>
      <c r="R32" s="140">
        <f t="shared" ref="R32" si="204">$C$22*R31/1000</f>
        <v>0</v>
      </c>
      <c r="S32" s="140">
        <f t="shared" ref="S32" si="205">$C$22*S31/1000</f>
        <v>0</v>
      </c>
      <c r="T32" s="140">
        <f t="shared" ref="T32" si="206">$C$22*T31/1000</f>
        <v>0</v>
      </c>
      <c r="U32" s="140">
        <f t="shared" ref="U32" si="207">$C$22*U31/1000</f>
        <v>0</v>
      </c>
      <c r="V32" s="140">
        <f t="shared" ref="V32" si="208">$C$22*V31/1000</f>
        <v>0</v>
      </c>
      <c r="W32" s="140">
        <f t="shared" ref="W32" si="209">$C$22*W31/1000</f>
        <v>0</v>
      </c>
      <c r="X32" s="140">
        <f t="shared" ref="X32" si="210">$C$22*X31/1000</f>
        <v>0</v>
      </c>
      <c r="Y32" s="140">
        <f t="shared" ref="Y32" si="211">$C$22*Y31/1000</f>
        <v>0</v>
      </c>
    </row>
    <row r="33" spans="2:25" x14ac:dyDescent="0.25">
      <c r="B33" s="108">
        <f>меню!B91</f>
        <v>0</v>
      </c>
      <c r="C33" s="115">
        <v>30</v>
      </c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0">
        <v>30</v>
      </c>
      <c r="Y33" s="140"/>
    </row>
    <row r="34" spans="2:25" x14ac:dyDescent="0.25">
      <c r="B34" s="81" t="s">
        <v>84</v>
      </c>
      <c r="C34" s="115"/>
      <c r="D34" s="140">
        <f>$C$22*D33/1000</f>
        <v>0</v>
      </c>
      <c r="E34" s="140">
        <f t="shared" ref="E34" si="212">$C$22*E33/1000</f>
        <v>0</v>
      </c>
      <c r="F34" s="140">
        <f t="shared" ref="F34" si="213">$C$22*F33/1000</f>
        <v>0</v>
      </c>
      <c r="G34" s="140">
        <f t="shared" ref="G34" si="214">$C$22*G33/1000</f>
        <v>0</v>
      </c>
      <c r="H34" s="140">
        <f t="shared" ref="H34" si="215">$C$22*H33/1000</f>
        <v>0</v>
      </c>
      <c r="I34" s="140">
        <f t="shared" ref="I34" si="216">$C$22*I33/1000</f>
        <v>0</v>
      </c>
      <c r="J34" s="140">
        <f t="shared" ref="J34" si="217">$C$22*J33/1000</f>
        <v>0</v>
      </c>
      <c r="K34" s="140">
        <f t="shared" ref="K34" si="218">$C$22*K33/1000</f>
        <v>0</v>
      </c>
      <c r="L34" s="140">
        <f t="shared" ref="L34" si="219">$C$22*L33/1000</f>
        <v>0</v>
      </c>
      <c r="M34" s="140">
        <f t="shared" ref="M34" si="220">$C$22*M33/1000</f>
        <v>0</v>
      </c>
      <c r="N34" s="140">
        <f t="shared" ref="N34" si="221">$C$22*N33/1000</f>
        <v>0</v>
      </c>
      <c r="O34" s="140">
        <f t="shared" ref="O34" si="222">$C$22*O33/1000</f>
        <v>0</v>
      </c>
      <c r="P34" s="140">
        <f t="shared" ref="P34" si="223">$C$22*P33/1000</f>
        <v>0</v>
      </c>
      <c r="Q34" s="140">
        <f t="shared" ref="Q34" si="224">$C$22*Q33/1000</f>
        <v>0</v>
      </c>
      <c r="R34" s="140">
        <f t="shared" ref="R34" si="225">$C$22*R33/1000</f>
        <v>0</v>
      </c>
      <c r="S34" s="140">
        <f t="shared" ref="S34" si="226">$C$22*S33/1000</f>
        <v>0</v>
      </c>
      <c r="T34" s="140">
        <f t="shared" ref="T34" si="227">$C$22*T33/1000</f>
        <v>0</v>
      </c>
      <c r="U34" s="140">
        <f t="shared" ref="U34" si="228">$C$22*U33/1000</f>
        <v>0</v>
      </c>
      <c r="V34" s="140">
        <f t="shared" ref="V34" si="229">$C$22*V33/1000</f>
        <v>0</v>
      </c>
      <c r="W34" s="140">
        <f t="shared" ref="W34" si="230">$C$22*W33/1000</f>
        <v>0</v>
      </c>
      <c r="X34" s="140">
        <f t="shared" ref="X34" si="231">$C$22*X33/1000</f>
        <v>0</v>
      </c>
      <c r="Y34" s="140">
        <f t="shared" ref="Y34" si="232">$C$22*Y33/1000</f>
        <v>0</v>
      </c>
    </row>
    <row r="35" spans="2:25" x14ac:dyDescent="0.25">
      <c r="B35" s="108">
        <f>меню!B92</f>
        <v>0</v>
      </c>
      <c r="C35" s="111">
        <v>30</v>
      </c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/>
      <c r="V35" s="140"/>
      <c r="W35" s="140"/>
      <c r="X35" s="140"/>
      <c r="Y35" s="140">
        <v>30</v>
      </c>
    </row>
    <row r="36" spans="2:25" x14ac:dyDescent="0.25">
      <c r="B36" s="81" t="s">
        <v>84</v>
      </c>
      <c r="C36" s="111"/>
      <c r="D36" s="140">
        <f>$C$22*D35/1000</f>
        <v>0</v>
      </c>
      <c r="E36" s="140">
        <f t="shared" ref="E36" si="233">$C$22*E35/1000</f>
        <v>0</v>
      </c>
      <c r="F36" s="140">
        <f t="shared" ref="F36" si="234">$C$22*F35/1000</f>
        <v>0</v>
      </c>
      <c r="G36" s="140">
        <f t="shared" ref="G36" si="235">$C$22*G35/1000</f>
        <v>0</v>
      </c>
      <c r="H36" s="140">
        <f t="shared" ref="H36" si="236">$C$22*H35/1000</f>
        <v>0</v>
      </c>
      <c r="I36" s="140">
        <f t="shared" ref="I36" si="237">$C$22*I35/1000</f>
        <v>0</v>
      </c>
      <c r="J36" s="140">
        <f t="shared" ref="J36" si="238">$C$22*J35/1000</f>
        <v>0</v>
      </c>
      <c r="K36" s="140">
        <f t="shared" ref="K36" si="239">$C$22*K35/1000</f>
        <v>0</v>
      </c>
      <c r="L36" s="140">
        <f t="shared" ref="L36" si="240">$C$22*L35/1000</f>
        <v>0</v>
      </c>
      <c r="M36" s="140">
        <f t="shared" ref="M36" si="241">$C$22*M35/1000</f>
        <v>0</v>
      </c>
      <c r="N36" s="140">
        <f t="shared" ref="N36" si="242">$C$22*N35/1000</f>
        <v>0</v>
      </c>
      <c r="O36" s="140">
        <f t="shared" ref="O36" si="243">$C$22*O35/1000</f>
        <v>0</v>
      </c>
      <c r="P36" s="140">
        <f t="shared" ref="P36" si="244">$C$22*P35/1000</f>
        <v>0</v>
      </c>
      <c r="Q36" s="140">
        <f t="shared" ref="Q36" si="245">$C$22*Q35/1000</f>
        <v>0</v>
      </c>
      <c r="R36" s="140">
        <f t="shared" ref="R36" si="246">$C$22*R35/1000</f>
        <v>0</v>
      </c>
      <c r="S36" s="140">
        <f t="shared" ref="S36" si="247">$C$22*S35/1000</f>
        <v>0</v>
      </c>
      <c r="T36" s="140">
        <f t="shared" ref="T36" si="248">$C$22*T35/1000</f>
        <v>0</v>
      </c>
      <c r="U36" s="140">
        <f t="shared" ref="U36" si="249">$C$22*U35/1000</f>
        <v>0</v>
      </c>
      <c r="V36" s="140">
        <f t="shared" ref="V36" si="250">$C$22*V35/1000</f>
        <v>0</v>
      </c>
      <c r="W36" s="140">
        <f t="shared" ref="W36" si="251">$C$22*W35/1000</f>
        <v>0</v>
      </c>
      <c r="X36" s="140">
        <f t="shared" ref="X36" si="252">$C$22*X35/1000</f>
        <v>0</v>
      </c>
      <c r="Y36" s="140">
        <f t="shared" ref="Y36" si="253">$C$22*Y35/1000</f>
        <v>0</v>
      </c>
    </row>
    <row r="37" spans="2:25" x14ac:dyDescent="0.25">
      <c r="B37" s="108">
        <f>меню!B93</f>
        <v>0</v>
      </c>
      <c r="C37" s="111">
        <v>100</v>
      </c>
      <c r="D37" s="140"/>
      <c r="E37" s="140"/>
      <c r="F37" s="140"/>
      <c r="G37" s="140"/>
      <c r="H37" s="140"/>
      <c r="I37" s="140"/>
      <c r="J37" s="140"/>
      <c r="K37" s="140">
        <v>100</v>
      </c>
      <c r="L37" s="140"/>
      <c r="M37" s="140"/>
      <c r="N37" s="140"/>
      <c r="O37" s="140"/>
      <c r="P37" s="140"/>
      <c r="Q37" s="140"/>
      <c r="R37" s="140"/>
      <c r="S37" s="140"/>
      <c r="T37" s="140"/>
      <c r="U37" s="140"/>
      <c r="V37" s="140"/>
      <c r="W37" s="140"/>
      <c r="X37" s="140"/>
      <c r="Y37" s="140"/>
    </row>
    <row r="38" spans="2:25" x14ac:dyDescent="0.25">
      <c r="B38" s="81" t="s">
        <v>84</v>
      </c>
      <c r="C38" s="114"/>
      <c r="D38" s="140">
        <f>$C$22*D37/1000</f>
        <v>0</v>
      </c>
      <c r="E38" s="140">
        <f t="shared" ref="E38" si="254">$C$22*E37/1000</f>
        <v>0</v>
      </c>
      <c r="F38" s="140">
        <f t="shared" ref="F38" si="255">$C$22*F37/1000</f>
        <v>0</v>
      </c>
      <c r="G38" s="140">
        <f t="shared" ref="G38" si="256">$C$22*G37/1000</f>
        <v>0</v>
      </c>
      <c r="H38" s="140">
        <f t="shared" ref="H38" si="257">$C$22*H37/1000</f>
        <v>0</v>
      </c>
      <c r="I38" s="140">
        <f t="shared" ref="I38" si="258">$C$22*I37/1000</f>
        <v>0</v>
      </c>
      <c r="J38" s="140">
        <f t="shared" ref="J38" si="259">$C$22*J37/1000</f>
        <v>0</v>
      </c>
      <c r="K38" s="140">
        <f t="shared" ref="K38" si="260">$C$22*K37/1000</f>
        <v>0</v>
      </c>
      <c r="L38" s="140">
        <f t="shared" ref="L38" si="261">$C$22*L37/1000</f>
        <v>0</v>
      </c>
      <c r="M38" s="140">
        <f t="shared" ref="M38" si="262">$C$22*M37/1000</f>
        <v>0</v>
      </c>
      <c r="N38" s="140">
        <f t="shared" ref="N38" si="263">$C$22*N37/1000</f>
        <v>0</v>
      </c>
      <c r="O38" s="140">
        <f t="shared" ref="O38" si="264">$C$22*O37/1000</f>
        <v>0</v>
      </c>
      <c r="P38" s="140">
        <f t="shared" ref="P38" si="265">$C$22*P37/1000</f>
        <v>0</v>
      </c>
      <c r="Q38" s="140">
        <f t="shared" ref="Q38" si="266">$C$22*Q37/1000</f>
        <v>0</v>
      </c>
      <c r="R38" s="140">
        <f t="shared" ref="R38" si="267">$C$22*R37/1000</f>
        <v>0</v>
      </c>
      <c r="S38" s="140">
        <f t="shared" ref="S38" si="268">$C$22*S37/1000</f>
        <v>0</v>
      </c>
      <c r="T38" s="140">
        <f t="shared" ref="T38" si="269">$C$22*T37/1000</f>
        <v>0</v>
      </c>
      <c r="U38" s="140">
        <f t="shared" ref="U38" si="270">$C$22*U37/1000</f>
        <v>0</v>
      </c>
      <c r="V38" s="140">
        <f t="shared" ref="V38" si="271">$C$22*V37/1000</f>
        <v>0</v>
      </c>
      <c r="W38" s="140">
        <f t="shared" ref="W38" si="272">$C$22*W37/1000</f>
        <v>0</v>
      </c>
      <c r="X38" s="140">
        <f t="shared" ref="X38" si="273">$C$22*X37/1000</f>
        <v>0</v>
      </c>
      <c r="Y38" s="140">
        <f t="shared" ref="Y38" si="274">$C$22*Y37/1000</f>
        <v>0</v>
      </c>
    </row>
    <row r="39" spans="2:25" x14ac:dyDescent="0.25">
      <c r="B39" s="89" t="s">
        <v>92</v>
      </c>
      <c r="C39" s="116">
        <f>'8де'!C35</f>
        <v>300</v>
      </c>
      <c r="D39" s="142">
        <f>D24+D26+D28+D30+D32+D34+D36+D38</f>
        <v>0</v>
      </c>
      <c r="E39" s="142">
        <f t="shared" ref="E39:Y39" si="275">E24+E26+E28+E30+E32+E34+E36+E38</f>
        <v>0</v>
      </c>
      <c r="F39" s="142">
        <f t="shared" si="275"/>
        <v>0</v>
      </c>
      <c r="G39" s="142"/>
      <c r="H39" s="142">
        <f t="shared" si="275"/>
        <v>0</v>
      </c>
      <c r="I39" s="142">
        <f t="shared" si="275"/>
        <v>0</v>
      </c>
      <c r="J39" s="142">
        <f t="shared" si="275"/>
        <v>0</v>
      </c>
      <c r="K39" s="142">
        <f t="shared" si="275"/>
        <v>0</v>
      </c>
      <c r="L39" s="142">
        <f t="shared" si="275"/>
        <v>0</v>
      </c>
      <c r="M39" s="142">
        <f t="shared" si="275"/>
        <v>0</v>
      </c>
      <c r="N39" s="142">
        <f t="shared" si="275"/>
        <v>0</v>
      </c>
      <c r="O39" s="142">
        <f t="shared" si="275"/>
        <v>0</v>
      </c>
      <c r="P39" s="142">
        <f t="shared" si="275"/>
        <v>0</v>
      </c>
      <c r="Q39" s="142">
        <f t="shared" si="275"/>
        <v>0</v>
      </c>
      <c r="R39" s="142">
        <f t="shared" si="275"/>
        <v>0</v>
      </c>
      <c r="S39" s="142">
        <f t="shared" si="275"/>
        <v>0</v>
      </c>
      <c r="T39" s="142">
        <f t="shared" si="275"/>
        <v>0</v>
      </c>
      <c r="U39" s="142">
        <f t="shared" si="275"/>
        <v>0</v>
      </c>
      <c r="V39" s="142">
        <f t="shared" si="275"/>
        <v>0</v>
      </c>
      <c r="W39" s="142">
        <f t="shared" si="275"/>
        <v>0</v>
      </c>
      <c r="X39" s="142">
        <f t="shared" si="275"/>
        <v>0</v>
      </c>
      <c r="Y39" s="142">
        <f t="shared" si="275"/>
        <v>0</v>
      </c>
    </row>
    <row r="40" spans="2:25" x14ac:dyDescent="0.25">
      <c r="B40" s="108">
        <f>B23</f>
        <v>0</v>
      </c>
      <c r="C40" s="108">
        <v>100</v>
      </c>
      <c r="D40" s="140"/>
      <c r="E40" s="140"/>
      <c r="F40" s="140"/>
      <c r="G40" s="140"/>
      <c r="H40" s="140">
        <v>2.5</v>
      </c>
      <c r="I40" s="140"/>
      <c r="J40" s="140"/>
      <c r="K40" s="140"/>
      <c r="L40" s="140"/>
      <c r="M40" s="140">
        <v>90</v>
      </c>
      <c r="N40" s="140"/>
      <c r="O40" s="140"/>
      <c r="P40" s="140"/>
      <c r="Q40" s="140">
        <v>8</v>
      </c>
      <c r="R40" s="140"/>
      <c r="S40" s="140"/>
      <c r="T40" s="140"/>
      <c r="U40" s="140"/>
      <c r="V40" s="140">
        <v>2</v>
      </c>
      <c r="W40" s="140"/>
      <c r="X40" s="140"/>
      <c r="Y40" s="140"/>
    </row>
    <row r="41" spans="2:25" x14ac:dyDescent="0.25">
      <c r="B41" s="81" t="s">
        <v>84</v>
      </c>
      <c r="C41" s="108"/>
      <c r="D41" s="140">
        <f>$C$39*D40/1000</f>
        <v>0</v>
      </c>
      <c r="E41" s="140">
        <f t="shared" ref="E41:Y41" si="276">$C$39*E40/1000</f>
        <v>0</v>
      </c>
      <c r="F41" s="140">
        <f t="shared" si="276"/>
        <v>0</v>
      </c>
      <c r="G41" s="140">
        <f t="shared" si="276"/>
        <v>0</v>
      </c>
      <c r="H41" s="140">
        <f t="shared" si="276"/>
        <v>0.75</v>
      </c>
      <c r="I41" s="140">
        <f t="shared" si="276"/>
        <v>0</v>
      </c>
      <c r="J41" s="140">
        <f t="shared" si="276"/>
        <v>0</v>
      </c>
      <c r="K41" s="140">
        <f t="shared" si="276"/>
        <v>0</v>
      </c>
      <c r="L41" s="140">
        <f t="shared" si="276"/>
        <v>0</v>
      </c>
      <c r="M41" s="140">
        <f t="shared" si="276"/>
        <v>27</v>
      </c>
      <c r="N41" s="140">
        <f t="shared" si="276"/>
        <v>0</v>
      </c>
      <c r="O41" s="140">
        <f t="shared" si="276"/>
        <v>0</v>
      </c>
      <c r="P41" s="140">
        <f t="shared" si="276"/>
        <v>0</v>
      </c>
      <c r="Q41" s="140">
        <f t="shared" si="276"/>
        <v>2.4</v>
      </c>
      <c r="R41" s="140">
        <f t="shared" si="276"/>
        <v>0</v>
      </c>
      <c r="S41" s="140">
        <f t="shared" si="276"/>
        <v>0</v>
      </c>
      <c r="T41" s="140">
        <f t="shared" si="276"/>
        <v>0</v>
      </c>
      <c r="U41" s="140">
        <f t="shared" si="276"/>
        <v>0</v>
      </c>
      <c r="V41" s="140">
        <f t="shared" si="276"/>
        <v>0.6</v>
      </c>
      <c r="W41" s="140">
        <f t="shared" si="276"/>
        <v>0</v>
      </c>
      <c r="X41" s="140">
        <f t="shared" si="276"/>
        <v>0</v>
      </c>
      <c r="Y41" s="140">
        <f t="shared" si="276"/>
        <v>0</v>
      </c>
    </row>
    <row r="42" spans="2:25" x14ac:dyDescent="0.25">
      <c r="B42" s="108">
        <f>B25</f>
        <v>0</v>
      </c>
      <c r="C42" s="108">
        <v>250</v>
      </c>
      <c r="D42" s="141"/>
      <c r="E42" s="141">
        <v>30</v>
      </c>
      <c r="F42" s="141">
        <v>2</v>
      </c>
      <c r="G42" s="141"/>
      <c r="H42" s="141"/>
      <c r="I42" s="141"/>
      <c r="J42" s="141"/>
      <c r="K42" s="141"/>
      <c r="L42" s="141"/>
      <c r="M42" s="141"/>
      <c r="N42" s="141">
        <v>50</v>
      </c>
      <c r="O42" s="141"/>
      <c r="P42" s="141">
        <v>10</v>
      </c>
      <c r="Q42" s="141">
        <v>9.6</v>
      </c>
      <c r="R42" s="141"/>
      <c r="S42" s="141"/>
      <c r="T42" s="141"/>
      <c r="U42" s="141"/>
      <c r="V42" s="141"/>
      <c r="W42" s="141"/>
      <c r="X42" s="141"/>
      <c r="Y42" s="141"/>
    </row>
    <row r="43" spans="2:25" x14ac:dyDescent="0.25">
      <c r="B43" s="81" t="s">
        <v>84</v>
      </c>
      <c r="C43" s="108"/>
      <c r="D43" s="140">
        <f>$C$39*D42/1000</f>
        <v>0</v>
      </c>
      <c r="E43" s="140">
        <f t="shared" ref="E43" si="277">$C$39*E42/1000</f>
        <v>9</v>
      </c>
      <c r="F43" s="140">
        <f t="shared" ref="F43" si="278">$C$39*F42/1000</f>
        <v>0.6</v>
      </c>
      <c r="G43" s="140">
        <f t="shared" ref="G43" si="279">$C$39*G42/1000</f>
        <v>0</v>
      </c>
      <c r="H43" s="140">
        <f t="shared" ref="H43" si="280">$C$39*H42/1000</f>
        <v>0</v>
      </c>
      <c r="I43" s="140">
        <f t="shared" ref="I43" si="281">$C$39*I42/1000</f>
        <v>0</v>
      </c>
      <c r="J43" s="140">
        <f t="shared" ref="J43" si="282">$C$39*J42/1000</f>
        <v>0</v>
      </c>
      <c r="K43" s="140">
        <f t="shared" ref="K43" si="283">$C$39*K42/1000</f>
        <v>0</v>
      </c>
      <c r="L43" s="140">
        <f t="shared" ref="L43" si="284">$C$39*L42/1000</f>
        <v>0</v>
      </c>
      <c r="M43" s="140">
        <f t="shared" ref="M43" si="285">$C$39*M42/1000</f>
        <v>0</v>
      </c>
      <c r="N43" s="140">
        <f t="shared" ref="N43" si="286">$C$39*N42/1000</f>
        <v>15</v>
      </c>
      <c r="O43" s="140">
        <f t="shared" ref="O43" si="287">$C$39*O42/1000</f>
        <v>0</v>
      </c>
      <c r="P43" s="140">
        <f t="shared" ref="P43" si="288">$C$39*P42/1000</f>
        <v>3</v>
      </c>
      <c r="Q43" s="140">
        <f t="shared" ref="Q43" si="289">$C$39*Q42/1000</f>
        <v>2.88</v>
      </c>
      <c r="R43" s="140">
        <f t="shared" ref="R43" si="290">$C$39*R42/1000</f>
        <v>0</v>
      </c>
      <c r="S43" s="140">
        <f t="shared" ref="S43" si="291">$C$39*S42/1000</f>
        <v>0</v>
      </c>
      <c r="T43" s="140">
        <f t="shared" ref="T43" si="292">$C$39*T42/1000</f>
        <v>0</v>
      </c>
      <c r="U43" s="140">
        <f t="shared" ref="U43" si="293">$C$39*U42/1000</f>
        <v>0</v>
      </c>
      <c r="V43" s="140">
        <f t="shared" ref="V43" si="294">$C$39*V42/1000</f>
        <v>0</v>
      </c>
      <c r="W43" s="140">
        <f t="shared" ref="W43" si="295">$C$39*W42/1000</f>
        <v>0</v>
      </c>
      <c r="X43" s="140">
        <f t="shared" ref="X43" si="296">$C$39*X42/1000</f>
        <v>0</v>
      </c>
      <c r="Y43" s="140">
        <f t="shared" ref="Y43" si="297">$C$39*Y42/1000</f>
        <v>0</v>
      </c>
    </row>
    <row r="44" spans="2:25" x14ac:dyDescent="0.25">
      <c r="B44" s="108">
        <f>B27</f>
        <v>0</v>
      </c>
      <c r="C44" s="113" t="s">
        <v>104</v>
      </c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>
        <v>12.5</v>
      </c>
      <c r="Q44" s="141">
        <v>12</v>
      </c>
      <c r="R44" s="141"/>
      <c r="S44" s="141"/>
      <c r="T44" s="141">
        <v>66</v>
      </c>
      <c r="U44" s="141">
        <v>3</v>
      </c>
      <c r="V44" s="141"/>
      <c r="W44" s="141">
        <v>10</v>
      </c>
      <c r="X44" s="141">
        <v>15</v>
      </c>
      <c r="Y44" s="141"/>
    </row>
    <row r="45" spans="2:25" x14ac:dyDescent="0.25">
      <c r="B45" s="81" t="s">
        <v>84</v>
      </c>
      <c r="C45" s="108"/>
      <c r="D45" s="140">
        <f>$C$39*D44/1000</f>
        <v>0</v>
      </c>
      <c r="E45" s="140">
        <f t="shared" ref="E45" si="298">$C$39*E44/1000</f>
        <v>0</v>
      </c>
      <c r="F45" s="140">
        <f t="shared" ref="F45" si="299">$C$39*F44/1000</f>
        <v>0</v>
      </c>
      <c r="G45" s="140">
        <f t="shared" ref="G45" si="300">$C$39*G44/1000</f>
        <v>0</v>
      </c>
      <c r="H45" s="140">
        <f t="shared" ref="H45" si="301">$C$39*H44/1000</f>
        <v>0</v>
      </c>
      <c r="I45" s="140">
        <f t="shared" ref="I45" si="302">$C$39*I44/1000</f>
        <v>0</v>
      </c>
      <c r="J45" s="140">
        <f t="shared" ref="J45" si="303">$C$39*J44/1000</f>
        <v>0</v>
      </c>
      <c r="K45" s="140">
        <f t="shared" ref="K45" si="304">$C$39*K44/1000</f>
        <v>0</v>
      </c>
      <c r="L45" s="140">
        <f t="shared" ref="L45" si="305">$C$39*L44/1000</f>
        <v>0</v>
      </c>
      <c r="M45" s="140">
        <f t="shared" ref="M45" si="306">$C$39*M44/1000</f>
        <v>0</v>
      </c>
      <c r="N45" s="140">
        <f t="shared" ref="N45" si="307">$C$39*N44/1000</f>
        <v>0</v>
      </c>
      <c r="O45" s="140">
        <f t="shared" ref="O45" si="308">$C$39*O44/1000</f>
        <v>0</v>
      </c>
      <c r="P45" s="140">
        <f t="shared" ref="P45" si="309">$C$39*P44/1000</f>
        <v>3.75</v>
      </c>
      <c r="Q45" s="140">
        <f t="shared" ref="Q45" si="310">$C$39*Q44/1000</f>
        <v>3.6</v>
      </c>
      <c r="R45" s="140">
        <f t="shared" ref="R45" si="311">$C$39*R44/1000</f>
        <v>0</v>
      </c>
      <c r="S45" s="140">
        <f t="shared" ref="S45" si="312">$C$39*S44/1000</f>
        <v>0</v>
      </c>
      <c r="T45" s="140">
        <f t="shared" ref="T45" si="313">$C$39*T44/1000</f>
        <v>19.8</v>
      </c>
      <c r="U45" s="140">
        <f t="shared" ref="U45" si="314">$C$39*U44/1000</f>
        <v>0.9</v>
      </c>
      <c r="V45" s="140">
        <f t="shared" ref="V45" si="315">$C$39*V44/1000</f>
        <v>0</v>
      </c>
      <c r="W45" s="140">
        <f t="shared" ref="W45" si="316">$C$39*W44/1000</f>
        <v>3</v>
      </c>
      <c r="X45" s="140">
        <f t="shared" ref="X45" si="317">$C$39*X44/1000</f>
        <v>4.5</v>
      </c>
      <c r="Y45" s="140">
        <f t="shared" ref="Y45" si="318">$C$39*Y44/1000</f>
        <v>0</v>
      </c>
    </row>
    <row r="46" spans="2:25" x14ac:dyDescent="0.25">
      <c r="B46" s="108">
        <f>B29</f>
        <v>0</v>
      </c>
      <c r="C46" s="108">
        <v>180</v>
      </c>
      <c r="D46" s="141">
        <v>50</v>
      </c>
      <c r="E46" s="141"/>
      <c r="F46" s="141">
        <v>1.5</v>
      </c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41"/>
      <c r="R46" s="141"/>
      <c r="S46" s="141"/>
      <c r="T46" s="141"/>
      <c r="U46" s="141"/>
      <c r="V46" s="141"/>
      <c r="W46" s="141"/>
      <c r="X46" s="141"/>
      <c r="Y46" s="141"/>
    </row>
    <row r="47" spans="2:25" x14ac:dyDescent="0.25">
      <c r="B47" s="81" t="s">
        <v>84</v>
      </c>
      <c r="C47" s="108"/>
      <c r="D47" s="140">
        <f>$C$39*D46/1000</f>
        <v>15</v>
      </c>
      <c r="E47" s="140">
        <f t="shared" ref="E47" si="319">$C$39*E46/1000</f>
        <v>0</v>
      </c>
      <c r="F47" s="140">
        <f t="shared" ref="F47" si="320">$C$39*F46/1000</f>
        <v>0.45</v>
      </c>
      <c r="G47" s="140">
        <f t="shared" ref="G47" si="321">$C$39*G46/1000</f>
        <v>0</v>
      </c>
      <c r="H47" s="140">
        <f t="shared" ref="H47" si="322">$C$39*H46/1000</f>
        <v>0</v>
      </c>
      <c r="I47" s="140">
        <f t="shared" ref="I47" si="323">$C$39*I46/1000</f>
        <v>0</v>
      </c>
      <c r="J47" s="140">
        <f t="shared" ref="J47" si="324">$C$39*J46/1000</f>
        <v>0</v>
      </c>
      <c r="K47" s="140">
        <f t="shared" ref="K47" si="325">$C$39*K46/1000</f>
        <v>0</v>
      </c>
      <c r="L47" s="140">
        <f t="shared" ref="L47" si="326">$C$39*L46/1000</f>
        <v>0</v>
      </c>
      <c r="M47" s="140">
        <f t="shared" ref="M47" si="327">$C$39*M46/1000</f>
        <v>0</v>
      </c>
      <c r="N47" s="140">
        <f t="shared" ref="N47" si="328">$C$39*N46/1000</f>
        <v>0</v>
      </c>
      <c r="O47" s="140">
        <f t="shared" ref="O47" si="329">$C$39*O46/1000</f>
        <v>0</v>
      </c>
      <c r="P47" s="140">
        <f t="shared" ref="P47" si="330">$C$39*P46/1000</f>
        <v>0</v>
      </c>
      <c r="Q47" s="140">
        <f t="shared" ref="Q47" si="331">$C$39*Q46/1000</f>
        <v>0</v>
      </c>
      <c r="R47" s="140">
        <f t="shared" ref="R47" si="332">$C$39*R46/1000</f>
        <v>0</v>
      </c>
      <c r="S47" s="140">
        <f t="shared" ref="S47" si="333">$C$39*S46/1000</f>
        <v>0</v>
      </c>
      <c r="T47" s="140">
        <f t="shared" ref="T47" si="334">$C$39*T46/1000</f>
        <v>0</v>
      </c>
      <c r="U47" s="140">
        <f t="shared" ref="U47" si="335">$C$39*U46/1000</f>
        <v>0</v>
      </c>
      <c r="V47" s="140">
        <f t="shared" ref="V47" si="336">$C$39*V46/1000</f>
        <v>0</v>
      </c>
      <c r="W47" s="140">
        <f t="shared" ref="W47" si="337">$C$39*W46/1000</f>
        <v>0</v>
      </c>
      <c r="X47" s="140">
        <f t="shared" ref="X47" si="338">$C$39*X46/1000</f>
        <v>0</v>
      </c>
      <c r="Y47" s="140">
        <f t="shared" ref="Y47" si="339">$C$39*Y46/1000</f>
        <v>0</v>
      </c>
    </row>
    <row r="48" spans="2:25" x14ac:dyDescent="0.25">
      <c r="B48" s="108">
        <f>B31</f>
        <v>0</v>
      </c>
      <c r="C48" s="108">
        <v>200</v>
      </c>
      <c r="D48" s="141"/>
      <c r="E48" s="141"/>
      <c r="F48" s="141"/>
      <c r="G48" s="141"/>
      <c r="H48" s="141">
        <v>10</v>
      </c>
      <c r="I48" s="141">
        <v>20</v>
      </c>
      <c r="J48" s="141"/>
      <c r="K48" s="141"/>
      <c r="L48" s="141"/>
      <c r="M48" s="141"/>
      <c r="N48" s="141"/>
      <c r="O48" s="141"/>
      <c r="P48" s="141"/>
      <c r="Q48" s="141"/>
      <c r="R48" s="141"/>
      <c r="S48" s="141"/>
      <c r="T48" s="141"/>
      <c r="U48" s="141"/>
      <c r="V48" s="141"/>
      <c r="W48" s="141"/>
      <c r="X48" s="143"/>
      <c r="Y48" s="143"/>
    </row>
    <row r="49" spans="2:25" x14ac:dyDescent="0.25">
      <c r="B49" s="81" t="s">
        <v>84</v>
      </c>
      <c r="C49" s="108"/>
      <c r="D49" s="140">
        <f>$C$39*D48/1000</f>
        <v>0</v>
      </c>
      <c r="E49" s="140">
        <f t="shared" ref="E49" si="340">$C$39*E48/1000</f>
        <v>0</v>
      </c>
      <c r="F49" s="140">
        <f t="shared" ref="F49" si="341">$C$39*F48/1000</f>
        <v>0</v>
      </c>
      <c r="G49" s="140">
        <f t="shared" ref="G49" si="342">$C$39*G48/1000</f>
        <v>0</v>
      </c>
      <c r="H49" s="140">
        <f t="shared" ref="H49" si="343">$C$39*H48/1000</f>
        <v>3</v>
      </c>
      <c r="I49" s="140">
        <f t="shared" ref="I49" si="344">$C$39*I48/1000</f>
        <v>6</v>
      </c>
      <c r="J49" s="140">
        <f t="shared" ref="J49" si="345">$C$39*J48/1000</f>
        <v>0</v>
      </c>
      <c r="K49" s="140">
        <f t="shared" ref="K49" si="346">$C$39*K48/1000</f>
        <v>0</v>
      </c>
      <c r="L49" s="140">
        <f t="shared" ref="L49" si="347">$C$39*L48/1000</f>
        <v>0</v>
      </c>
      <c r="M49" s="140">
        <f t="shared" ref="M49" si="348">$C$39*M48/1000</f>
        <v>0</v>
      </c>
      <c r="N49" s="140">
        <f t="shared" ref="N49" si="349">$C$39*N48/1000</f>
        <v>0</v>
      </c>
      <c r="O49" s="140">
        <f t="shared" ref="O49" si="350">$C$39*O48/1000</f>
        <v>0</v>
      </c>
      <c r="P49" s="140">
        <f t="shared" ref="P49" si="351">$C$39*P48/1000</f>
        <v>0</v>
      </c>
      <c r="Q49" s="140">
        <f t="shared" ref="Q49" si="352">$C$39*Q48/1000</f>
        <v>0</v>
      </c>
      <c r="R49" s="140">
        <f t="shared" ref="R49" si="353">$C$39*R48/1000</f>
        <v>0</v>
      </c>
      <c r="S49" s="140">
        <f t="shared" ref="S49" si="354">$C$39*S48/1000</f>
        <v>0</v>
      </c>
      <c r="T49" s="140">
        <f t="shared" ref="T49" si="355">$C$39*T48/1000</f>
        <v>0</v>
      </c>
      <c r="U49" s="140">
        <f t="shared" ref="U49" si="356">$C$39*U48/1000</f>
        <v>0</v>
      </c>
      <c r="V49" s="140">
        <f t="shared" ref="V49" si="357">$C$39*V48/1000</f>
        <v>0</v>
      </c>
      <c r="W49" s="140">
        <f t="shared" ref="W49" si="358">$C$39*W48/1000</f>
        <v>0</v>
      </c>
      <c r="X49" s="140">
        <f t="shared" ref="X49" si="359">$C$39*X48/1000</f>
        <v>0</v>
      </c>
      <c r="Y49" s="140">
        <f t="shared" ref="Y49" si="360">$C$39*Y48/1000</f>
        <v>0</v>
      </c>
    </row>
    <row r="50" spans="2:25" x14ac:dyDescent="0.25">
      <c r="B50" s="108">
        <f>B33</f>
        <v>0</v>
      </c>
      <c r="C50" s="108">
        <v>40</v>
      </c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T50" s="143"/>
      <c r="U50" s="143"/>
      <c r="V50" s="143"/>
      <c r="W50" s="143"/>
      <c r="X50" s="140">
        <v>40</v>
      </c>
      <c r="Y50" s="140"/>
    </row>
    <row r="51" spans="2:25" x14ac:dyDescent="0.25">
      <c r="B51" s="81" t="s">
        <v>84</v>
      </c>
      <c r="C51" s="108"/>
      <c r="D51" s="140">
        <f>$C$39*D50/1000</f>
        <v>0</v>
      </c>
      <c r="E51" s="140">
        <f t="shared" ref="E51" si="361">$C$39*E50/1000</f>
        <v>0</v>
      </c>
      <c r="F51" s="140">
        <f t="shared" ref="F51" si="362">$C$39*F50/1000</f>
        <v>0</v>
      </c>
      <c r="G51" s="140">
        <f t="shared" ref="G51" si="363">$C$39*G50/1000</f>
        <v>0</v>
      </c>
      <c r="H51" s="140">
        <f t="shared" ref="H51" si="364">$C$39*H50/1000</f>
        <v>0</v>
      </c>
      <c r="I51" s="140">
        <f t="shared" ref="I51" si="365">$C$39*I50/1000</f>
        <v>0</v>
      </c>
      <c r="J51" s="140">
        <f t="shared" ref="J51" si="366">$C$39*J50/1000</f>
        <v>0</v>
      </c>
      <c r="K51" s="140">
        <f t="shared" ref="K51" si="367">$C$39*K50/1000</f>
        <v>0</v>
      </c>
      <c r="L51" s="140">
        <f t="shared" ref="L51" si="368">$C$39*L50/1000</f>
        <v>0</v>
      </c>
      <c r="M51" s="140">
        <f t="shared" ref="M51" si="369">$C$39*M50/1000</f>
        <v>0</v>
      </c>
      <c r="N51" s="140">
        <f t="shared" ref="N51" si="370">$C$39*N50/1000</f>
        <v>0</v>
      </c>
      <c r="O51" s="140">
        <f t="shared" ref="O51" si="371">$C$39*O50/1000</f>
        <v>0</v>
      </c>
      <c r="P51" s="140">
        <f t="shared" ref="P51" si="372">$C$39*P50/1000</f>
        <v>0</v>
      </c>
      <c r="Q51" s="140">
        <f t="shared" ref="Q51" si="373">$C$39*Q50/1000</f>
        <v>0</v>
      </c>
      <c r="R51" s="140">
        <f t="shared" ref="R51" si="374">$C$39*R50/1000</f>
        <v>0</v>
      </c>
      <c r="S51" s="140">
        <f t="shared" ref="S51" si="375">$C$39*S50/1000</f>
        <v>0</v>
      </c>
      <c r="T51" s="140">
        <f t="shared" ref="T51" si="376">$C$39*T50/1000</f>
        <v>0</v>
      </c>
      <c r="U51" s="140">
        <f t="shared" ref="U51" si="377">$C$39*U50/1000</f>
        <v>0</v>
      </c>
      <c r="V51" s="140">
        <f t="shared" ref="V51" si="378">$C$39*V50/1000</f>
        <v>0</v>
      </c>
      <c r="W51" s="140">
        <f t="shared" ref="W51" si="379">$C$39*W50/1000</f>
        <v>0</v>
      </c>
      <c r="X51" s="140">
        <f t="shared" ref="X51" si="380">$C$39*X50/1000</f>
        <v>12</v>
      </c>
      <c r="Y51" s="140">
        <f t="shared" ref="Y51" si="381">$C$39*Y50/1000</f>
        <v>0</v>
      </c>
    </row>
    <row r="52" spans="2:25" x14ac:dyDescent="0.25">
      <c r="B52" s="108">
        <f>B35</f>
        <v>0</v>
      </c>
      <c r="C52" s="108">
        <v>40</v>
      </c>
      <c r="D52" s="140"/>
      <c r="E52" s="140"/>
      <c r="F52" s="140"/>
      <c r="G52" s="140"/>
      <c r="H52" s="140"/>
      <c r="I52" s="140"/>
      <c r="J52" s="140"/>
      <c r="K52" s="140"/>
      <c r="L52" s="140"/>
      <c r="M52" s="140"/>
      <c r="N52" s="140"/>
      <c r="O52" s="140"/>
      <c r="P52" s="140"/>
      <c r="Q52" s="140"/>
      <c r="R52" s="140"/>
      <c r="S52" s="140"/>
      <c r="T52" s="140"/>
      <c r="U52" s="140"/>
      <c r="V52" s="140"/>
      <c r="W52" s="140"/>
      <c r="X52" s="140"/>
      <c r="Y52" s="140">
        <v>40</v>
      </c>
    </row>
    <row r="53" spans="2:25" x14ac:dyDescent="0.25">
      <c r="B53" s="81" t="s">
        <v>84</v>
      </c>
      <c r="C53" s="108"/>
      <c r="D53" s="140">
        <f>$C$39*D52/1000</f>
        <v>0</v>
      </c>
      <c r="E53" s="140">
        <f t="shared" ref="E53" si="382">$C$39*E52/1000</f>
        <v>0</v>
      </c>
      <c r="F53" s="140">
        <f t="shared" ref="F53" si="383">$C$39*F52/1000</f>
        <v>0</v>
      </c>
      <c r="G53" s="140">
        <f t="shared" ref="G53" si="384">$C$39*G52/1000</f>
        <v>0</v>
      </c>
      <c r="H53" s="140">
        <f t="shared" ref="H53" si="385">$C$39*H52/1000</f>
        <v>0</v>
      </c>
      <c r="I53" s="140">
        <f t="shared" ref="I53" si="386">$C$39*I52/1000</f>
        <v>0</v>
      </c>
      <c r="J53" s="140">
        <f t="shared" ref="J53" si="387">$C$39*J52/1000</f>
        <v>0</v>
      </c>
      <c r="K53" s="140">
        <f t="shared" ref="K53" si="388">$C$39*K52/1000</f>
        <v>0</v>
      </c>
      <c r="L53" s="140">
        <f t="shared" ref="L53" si="389">$C$39*L52/1000</f>
        <v>0</v>
      </c>
      <c r="M53" s="140">
        <f t="shared" ref="M53" si="390">$C$39*M52/1000</f>
        <v>0</v>
      </c>
      <c r="N53" s="140">
        <f t="shared" ref="N53" si="391">$C$39*N52/1000</f>
        <v>0</v>
      </c>
      <c r="O53" s="140">
        <f t="shared" ref="O53" si="392">$C$39*O52/1000</f>
        <v>0</v>
      </c>
      <c r="P53" s="140">
        <f t="shared" ref="P53" si="393">$C$39*P52/1000</f>
        <v>0</v>
      </c>
      <c r="Q53" s="140">
        <f t="shared" ref="Q53" si="394">$C$39*Q52/1000</f>
        <v>0</v>
      </c>
      <c r="R53" s="140">
        <f t="shared" ref="R53" si="395">$C$39*R52/1000</f>
        <v>0</v>
      </c>
      <c r="S53" s="140">
        <f t="shared" ref="S53" si="396">$C$39*S52/1000</f>
        <v>0</v>
      </c>
      <c r="T53" s="140">
        <f t="shared" ref="T53" si="397">$C$39*T52/1000</f>
        <v>0</v>
      </c>
      <c r="U53" s="140">
        <f t="shared" ref="U53" si="398">$C$39*U52/1000</f>
        <v>0</v>
      </c>
      <c r="V53" s="140">
        <f t="shared" ref="V53" si="399">$C$39*V52/1000</f>
        <v>0</v>
      </c>
      <c r="W53" s="140">
        <f t="shared" ref="W53" si="400">$C$39*W52/1000</f>
        <v>0</v>
      </c>
      <c r="X53" s="140">
        <f t="shared" ref="X53" si="401">$C$39*X52/1000</f>
        <v>0</v>
      </c>
      <c r="Y53" s="140">
        <f t="shared" ref="Y53" si="402">$C$39*Y52/1000</f>
        <v>12</v>
      </c>
    </row>
    <row r="54" spans="2:25" x14ac:dyDescent="0.25">
      <c r="B54" s="108">
        <f>B37</f>
        <v>0</v>
      </c>
      <c r="C54" s="108">
        <v>100</v>
      </c>
      <c r="D54" s="140"/>
      <c r="E54" s="140"/>
      <c r="F54" s="140"/>
      <c r="G54" s="140"/>
      <c r="H54" s="140"/>
      <c r="I54" s="140"/>
      <c r="J54" s="140"/>
      <c r="K54" s="140">
        <v>100</v>
      </c>
      <c r="L54" s="140"/>
      <c r="M54" s="140"/>
      <c r="N54" s="140"/>
      <c r="O54" s="140"/>
      <c r="P54" s="140"/>
      <c r="Q54" s="140"/>
      <c r="R54" s="140"/>
      <c r="S54" s="140"/>
      <c r="T54" s="140"/>
      <c r="U54" s="140"/>
      <c r="V54" s="140"/>
      <c r="W54" s="140"/>
      <c r="X54" s="140"/>
      <c r="Y54" s="140"/>
    </row>
    <row r="55" spans="2:25" x14ac:dyDescent="0.25">
      <c r="B55" s="81" t="s">
        <v>84</v>
      </c>
      <c r="C55" s="108"/>
      <c r="D55" s="140">
        <f>$C$39*D54/1000</f>
        <v>0</v>
      </c>
      <c r="E55" s="140">
        <f t="shared" ref="E55" si="403">$C$39*E54/1000</f>
        <v>0</v>
      </c>
      <c r="F55" s="140">
        <f t="shared" ref="F55" si="404">$C$39*F54/1000</f>
        <v>0</v>
      </c>
      <c r="G55" s="140">
        <f t="shared" ref="G55" si="405">$C$39*G54/1000</f>
        <v>0</v>
      </c>
      <c r="H55" s="140">
        <f t="shared" ref="H55" si="406">$C$39*H54/1000</f>
        <v>0</v>
      </c>
      <c r="I55" s="140">
        <f t="shared" ref="I55" si="407">$C$39*I54/1000</f>
        <v>0</v>
      </c>
      <c r="J55" s="140">
        <f t="shared" ref="J55" si="408">$C$39*J54/1000</f>
        <v>0</v>
      </c>
      <c r="K55" s="140">
        <f t="shared" ref="K55" si="409">$C$39*K54/1000</f>
        <v>30</v>
      </c>
      <c r="L55" s="140">
        <f t="shared" ref="L55" si="410">$C$39*L54/1000</f>
        <v>0</v>
      </c>
      <c r="M55" s="140">
        <f t="shared" ref="M55" si="411">$C$39*M54/1000</f>
        <v>0</v>
      </c>
      <c r="N55" s="140">
        <f t="shared" ref="N55" si="412">$C$39*N54/1000</f>
        <v>0</v>
      </c>
      <c r="O55" s="140">
        <f t="shared" ref="O55" si="413">$C$39*O54/1000</f>
        <v>0</v>
      </c>
      <c r="P55" s="140">
        <f t="shared" ref="P55" si="414">$C$39*P54/1000</f>
        <v>0</v>
      </c>
      <c r="Q55" s="140">
        <f t="shared" ref="Q55" si="415">$C$39*Q54/1000</f>
        <v>0</v>
      </c>
      <c r="R55" s="140">
        <f t="shared" ref="R55" si="416">$C$39*R54/1000</f>
        <v>0</v>
      </c>
      <c r="S55" s="140">
        <f t="shared" ref="S55" si="417">$C$39*S54/1000</f>
        <v>0</v>
      </c>
      <c r="T55" s="140">
        <f t="shared" ref="T55" si="418">$C$39*T54/1000</f>
        <v>0</v>
      </c>
      <c r="U55" s="140">
        <f t="shared" ref="U55" si="419">$C$39*U54/1000</f>
        <v>0</v>
      </c>
      <c r="V55" s="140">
        <f t="shared" ref="V55" si="420">$C$39*V54/1000</f>
        <v>0</v>
      </c>
      <c r="W55" s="140">
        <f t="shared" ref="W55" si="421">$C$39*W54/1000</f>
        <v>0</v>
      </c>
      <c r="X55" s="140">
        <f t="shared" ref="X55" si="422">$C$39*X54/1000</f>
        <v>0</v>
      </c>
      <c r="Y55" s="140">
        <f t="shared" ref="Y55" si="423">$C$39*Y54/1000</f>
        <v>0</v>
      </c>
    </row>
    <row r="56" spans="2:25" x14ac:dyDescent="0.25">
      <c r="B56" s="89" t="s">
        <v>94</v>
      </c>
      <c r="C56" s="55"/>
      <c r="D56" s="106">
        <f>D41+D43+D45+D47+D49+D51+D53+D55</f>
        <v>15</v>
      </c>
      <c r="E56" s="106">
        <f t="shared" ref="E56:Y56" si="424">E41+E43+E45+E47+E49+E51+E53+E55</f>
        <v>9</v>
      </c>
      <c r="F56" s="106">
        <f t="shared" si="424"/>
        <v>1.05</v>
      </c>
      <c r="G56" s="106">
        <f t="shared" si="424"/>
        <v>0</v>
      </c>
      <c r="H56" s="106">
        <f t="shared" si="424"/>
        <v>3.75</v>
      </c>
      <c r="I56" s="106">
        <f t="shared" si="424"/>
        <v>6</v>
      </c>
      <c r="J56" s="106">
        <f t="shared" si="424"/>
        <v>0</v>
      </c>
      <c r="K56" s="106">
        <f t="shared" si="424"/>
        <v>30</v>
      </c>
      <c r="L56" s="106">
        <f t="shared" si="424"/>
        <v>0</v>
      </c>
      <c r="M56" s="106">
        <f t="shared" si="424"/>
        <v>27</v>
      </c>
      <c r="N56" s="106">
        <f t="shared" si="424"/>
        <v>15</v>
      </c>
      <c r="O56" s="106">
        <f t="shared" si="424"/>
        <v>0</v>
      </c>
      <c r="P56" s="106">
        <f t="shared" si="424"/>
        <v>6.75</v>
      </c>
      <c r="Q56" s="106">
        <f t="shared" si="424"/>
        <v>8.879999999999999</v>
      </c>
      <c r="R56" s="106">
        <f t="shared" si="424"/>
        <v>0</v>
      </c>
      <c r="S56" s="106">
        <f t="shared" si="424"/>
        <v>0</v>
      </c>
      <c r="T56" s="106">
        <f t="shared" si="424"/>
        <v>19.8</v>
      </c>
      <c r="U56" s="106">
        <f t="shared" si="424"/>
        <v>0.9</v>
      </c>
      <c r="V56" s="106">
        <f t="shared" si="424"/>
        <v>0.6</v>
      </c>
      <c r="W56" s="106">
        <f t="shared" si="424"/>
        <v>3</v>
      </c>
      <c r="X56" s="106">
        <f t="shared" si="424"/>
        <v>16.5</v>
      </c>
      <c r="Y56" s="106">
        <f t="shared" si="424"/>
        <v>12</v>
      </c>
    </row>
    <row r="57" spans="2:25" x14ac:dyDescent="0.25">
      <c r="B57" s="55" t="s">
        <v>85</v>
      </c>
      <c r="C57" s="55"/>
      <c r="D57" s="83">
        <f>D22+D39+D56</f>
        <v>15</v>
      </c>
      <c r="E57" s="83">
        <f t="shared" ref="E57:Y57" si="425">E22+E39+E56</f>
        <v>9</v>
      </c>
      <c r="F57" s="83">
        <f t="shared" si="425"/>
        <v>2.25</v>
      </c>
      <c r="G57" s="83">
        <f t="shared" si="425"/>
        <v>18</v>
      </c>
      <c r="H57" s="83">
        <f t="shared" si="425"/>
        <v>3.75</v>
      </c>
      <c r="I57" s="83">
        <f t="shared" si="425"/>
        <v>6</v>
      </c>
      <c r="J57" s="83">
        <f t="shared" si="425"/>
        <v>9</v>
      </c>
      <c r="K57" s="83">
        <f t="shared" si="425"/>
        <v>30</v>
      </c>
      <c r="L57" s="83">
        <f t="shared" si="425"/>
        <v>36.6</v>
      </c>
      <c r="M57" s="83">
        <f t="shared" si="425"/>
        <v>27</v>
      </c>
      <c r="N57" s="83">
        <f t="shared" si="425"/>
        <v>123</v>
      </c>
      <c r="O57" s="83">
        <f t="shared" si="425"/>
        <v>120</v>
      </c>
      <c r="P57" s="83">
        <f t="shared" si="425"/>
        <v>6.75</v>
      </c>
      <c r="Q57" s="83">
        <f t="shared" si="425"/>
        <v>13.379999999999999</v>
      </c>
      <c r="R57" s="83">
        <f t="shared" si="425"/>
        <v>48</v>
      </c>
      <c r="S57" s="83">
        <f t="shared" si="425"/>
        <v>2.4</v>
      </c>
      <c r="T57" s="83">
        <f t="shared" si="425"/>
        <v>19.8</v>
      </c>
      <c r="U57" s="83">
        <f t="shared" si="425"/>
        <v>0.9</v>
      </c>
      <c r="V57" s="83">
        <f t="shared" si="425"/>
        <v>3.3000000000000003</v>
      </c>
      <c r="W57" s="83">
        <f t="shared" si="425"/>
        <v>6.6</v>
      </c>
      <c r="X57" s="83">
        <f t="shared" si="425"/>
        <v>34.5</v>
      </c>
      <c r="Y57" s="83">
        <f t="shared" si="425"/>
        <v>30</v>
      </c>
    </row>
    <row r="58" spans="2:25" x14ac:dyDescent="0.25">
      <c r="B58" s="55"/>
      <c r="C58" s="55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</row>
    <row r="59" spans="2:25" x14ac:dyDescent="0.25"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</row>
  </sheetData>
  <mergeCells count="2">
    <mergeCell ref="C3:D3"/>
    <mergeCell ref="P2:U2"/>
  </mergeCells>
  <pageMargins left="0.7" right="0.7" top="0.75" bottom="0.75" header="0.3" footer="0.3"/>
  <pageSetup paperSize="9" scale="5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2:X47"/>
  <sheetViews>
    <sheetView zoomScale="80" zoomScaleNormal="80" workbookViewId="0">
      <pane xSplit="3" ySplit="6" topLeftCell="D7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29.7109375" customWidth="1"/>
    <col min="3" max="3" width="6.5703125" customWidth="1"/>
    <col min="4" max="24" width="8.7109375" customWidth="1"/>
  </cols>
  <sheetData>
    <row r="2" spans="2:24" x14ac:dyDescent="0.25">
      <c r="B2" t="s">
        <v>86</v>
      </c>
      <c r="D2" s="20" t="s">
        <v>87</v>
      </c>
      <c r="E2" s="20"/>
      <c r="F2" s="20"/>
    </row>
    <row r="3" spans="2:24" x14ac:dyDescent="0.25">
      <c r="C3" s="226" t="s">
        <v>96</v>
      </c>
      <c r="D3" s="226"/>
      <c r="O3" s="228" t="e">
        <f>'9де'!P2</f>
        <v>#VALUE!</v>
      </c>
      <c r="P3" s="228"/>
      <c r="Q3" s="228"/>
      <c r="R3" s="228"/>
      <c r="S3" s="228"/>
    </row>
    <row r="6" spans="2:24" ht="112.5" x14ac:dyDescent="0.25">
      <c r="B6" s="55"/>
      <c r="C6" s="64" t="s">
        <v>52</v>
      </c>
      <c r="D6" s="61" t="s">
        <v>64</v>
      </c>
      <c r="E6" s="61" t="s">
        <v>37</v>
      </c>
      <c r="F6" s="61" t="s">
        <v>38</v>
      </c>
      <c r="G6" s="61" t="s">
        <v>51</v>
      </c>
      <c r="H6" s="61" t="s">
        <v>125</v>
      </c>
      <c r="I6" s="61" t="s">
        <v>83</v>
      </c>
      <c r="J6" s="61" t="s">
        <v>67</v>
      </c>
      <c r="K6" s="61" t="s">
        <v>124</v>
      </c>
      <c r="L6" s="61" t="s">
        <v>44</v>
      </c>
      <c r="M6" s="61" t="s">
        <v>41</v>
      </c>
      <c r="N6" s="61" t="s">
        <v>62</v>
      </c>
      <c r="O6" s="61" t="s">
        <v>42</v>
      </c>
      <c r="P6" s="61" t="s">
        <v>43</v>
      </c>
      <c r="Q6" s="61" t="s">
        <v>69</v>
      </c>
      <c r="R6" s="61" t="s">
        <v>68</v>
      </c>
      <c r="S6" s="61" t="s">
        <v>45</v>
      </c>
      <c r="T6" s="61" t="s">
        <v>55</v>
      </c>
      <c r="U6" s="61" t="s">
        <v>59</v>
      </c>
      <c r="V6" s="61" t="s">
        <v>46</v>
      </c>
      <c r="W6" s="61" t="s">
        <v>49</v>
      </c>
      <c r="X6" s="61" t="s">
        <v>50</v>
      </c>
    </row>
    <row r="7" spans="2:24" x14ac:dyDescent="0.25">
      <c r="B7" s="82" t="s">
        <v>85</v>
      </c>
      <c r="C7" s="64"/>
      <c r="D7" s="95">
        <f>D46</f>
        <v>0</v>
      </c>
      <c r="E7" s="95">
        <f t="shared" ref="E7:X7" si="0">E46</f>
        <v>0</v>
      </c>
      <c r="F7" s="95">
        <f t="shared" si="0"/>
        <v>2.9400000000000004</v>
      </c>
      <c r="G7" s="95">
        <f t="shared" si="0"/>
        <v>0</v>
      </c>
      <c r="H7" s="95">
        <f t="shared" si="0"/>
        <v>108</v>
      </c>
      <c r="I7" s="95">
        <f t="shared" si="0"/>
        <v>0</v>
      </c>
      <c r="J7" s="95">
        <f t="shared" si="0"/>
        <v>0</v>
      </c>
      <c r="K7" s="95">
        <f t="shared" si="0"/>
        <v>0</v>
      </c>
      <c r="L7" s="95">
        <f t="shared" si="0"/>
        <v>0</v>
      </c>
      <c r="M7" s="95">
        <f t="shared" si="0"/>
        <v>76.5</v>
      </c>
      <c r="N7" s="95">
        <f t="shared" si="0"/>
        <v>6</v>
      </c>
      <c r="O7" s="95">
        <f t="shared" si="0"/>
        <v>6.6</v>
      </c>
      <c r="P7" s="95">
        <f t="shared" si="0"/>
        <v>5.82</v>
      </c>
      <c r="Q7" s="95">
        <f t="shared" si="0"/>
        <v>32.4</v>
      </c>
      <c r="R7" s="95">
        <f t="shared" si="0"/>
        <v>74.099999999999994</v>
      </c>
      <c r="S7" s="95">
        <f t="shared" si="0"/>
        <v>0.6</v>
      </c>
      <c r="T7" s="95">
        <f t="shared" si="0"/>
        <v>60</v>
      </c>
      <c r="U7" s="95">
        <f t="shared" si="0"/>
        <v>0</v>
      </c>
      <c r="V7" s="95">
        <f t="shared" si="0"/>
        <v>0</v>
      </c>
      <c r="W7" s="95">
        <f t="shared" si="0"/>
        <v>30</v>
      </c>
      <c r="X7" s="95">
        <f t="shared" si="0"/>
        <v>30</v>
      </c>
    </row>
    <row r="8" spans="2:24" x14ac:dyDescent="0.25">
      <c r="B8" s="55"/>
      <c r="C8" s="92">
        <f>'9де'!C7</f>
        <v>600</v>
      </c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44"/>
      <c r="U8" s="144"/>
      <c r="V8" s="144"/>
      <c r="W8" s="144"/>
      <c r="X8" s="144"/>
    </row>
    <row r="9" spans="2:24" s="71" customFormat="1" x14ac:dyDescent="0.25">
      <c r="B9" s="181" t="e">
        <f>#REF!</f>
        <v>#REF!</v>
      </c>
      <c r="C9" s="182" t="e">
        <f>#REF!</f>
        <v>#REF!</v>
      </c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171"/>
      <c r="O9" s="171"/>
      <c r="P9" s="171"/>
      <c r="Q9" s="171">
        <v>54</v>
      </c>
      <c r="R9" s="171"/>
      <c r="S9" s="171"/>
      <c r="T9" s="171"/>
      <c r="U9" s="171"/>
      <c r="V9" s="171"/>
      <c r="W9" s="171"/>
      <c r="X9" s="171"/>
    </row>
    <row r="10" spans="2:24" s="71" customFormat="1" x14ac:dyDescent="0.25">
      <c r="B10" s="81" t="s">
        <v>84</v>
      </c>
      <c r="C10" s="75"/>
      <c r="D10" s="133">
        <f>$C$8*D9/1000</f>
        <v>0</v>
      </c>
      <c r="E10" s="133">
        <f t="shared" ref="E10:X10" si="1">$C$8*E9/1000</f>
        <v>0</v>
      </c>
      <c r="F10" s="133">
        <f t="shared" si="1"/>
        <v>0</v>
      </c>
      <c r="G10" s="133">
        <f t="shared" si="1"/>
        <v>0</v>
      </c>
      <c r="H10" s="133">
        <f t="shared" si="1"/>
        <v>0</v>
      </c>
      <c r="I10" s="133">
        <f t="shared" si="1"/>
        <v>0</v>
      </c>
      <c r="J10" s="133">
        <f t="shared" si="1"/>
        <v>0</v>
      </c>
      <c r="K10" s="133">
        <f t="shared" si="1"/>
        <v>0</v>
      </c>
      <c r="L10" s="133">
        <f t="shared" si="1"/>
        <v>0</v>
      </c>
      <c r="M10" s="133">
        <f t="shared" si="1"/>
        <v>0</v>
      </c>
      <c r="N10" s="133">
        <f t="shared" si="1"/>
        <v>0</v>
      </c>
      <c r="O10" s="133">
        <f t="shared" si="1"/>
        <v>0</v>
      </c>
      <c r="P10" s="133">
        <f t="shared" si="1"/>
        <v>0</v>
      </c>
      <c r="Q10" s="133">
        <f t="shared" si="1"/>
        <v>32.4</v>
      </c>
      <c r="R10" s="133">
        <f t="shared" si="1"/>
        <v>0</v>
      </c>
      <c r="S10" s="133">
        <f t="shared" si="1"/>
        <v>0</v>
      </c>
      <c r="T10" s="133">
        <f t="shared" si="1"/>
        <v>0</v>
      </c>
      <c r="U10" s="133">
        <f t="shared" si="1"/>
        <v>0</v>
      </c>
      <c r="V10" s="133">
        <f t="shared" si="1"/>
        <v>0</v>
      </c>
      <c r="W10" s="133">
        <f t="shared" si="1"/>
        <v>0</v>
      </c>
      <c r="X10" s="133">
        <f t="shared" si="1"/>
        <v>0</v>
      </c>
    </row>
    <row r="11" spans="2:24" x14ac:dyDescent="0.25">
      <c r="B11" s="72" t="e">
        <f>#REF!</f>
        <v>#REF!</v>
      </c>
      <c r="C11" s="57" t="s">
        <v>22</v>
      </c>
      <c r="D11" s="83"/>
      <c r="E11" s="83"/>
      <c r="F11" s="83">
        <v>3</v>
      </c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>
        <v>69</v>
      </c>
      <c r="S11" s="83"/>
      <c r="T11" s="83"/>
      <c r="U11" s="83"/>
      <c r="V11" s="83"/>
      <c r="W11" s="83"/>
      <c r="X11" s="83"/>
    </row>
    <row r="12" spans="2:24" x14ac:dyDescent="0.25">
      <c r="B12" s="81" t="s">
        <v>84</v>
      </c>
      <c r="C12" s="57"/>
      <c r="D12" s="133">
        <f>$C$8*D11/1000</f>
        <v>0</v>
      </c>
      <c r="E12" s="133">
        <f t="shared" ref="E12" si="2">$C$8*E11/1000</f>
        <v>0</v>
      </c>
      <c r="F12" s="133">
        <f t="shared" ref="F12" si="3">$C$8*F11/1000</f>
        <v>1.8</v>
      </c>
      <c r="G12" s="133">
        <f t="shared" ref="G12" si="4">$C$8*G11/1000</f>
        <v>0</v>
      </c>
      <c r="H12" s="133">
        <f t="shared" ref="H12" si="5">$C$8*H11/1000</f>
        <v>0</v>
      </c>
      <c r="I12" s="133">
        <f>$C$8*I11/1000</f>
        <v>0</v>
      </c>
      <c r="J12" s="133">
        <f t="shared" ref="J12" si="6">$C$8*J11/1000</f>
        <v>0</v>
      </c>
      <c r="K12" s="133">
        <f t="shared" ref="K12" si="7">$C$8*K11/1000</f>
        <v>0</v>
      </c>
      <c r="L12" s="133">
        <f t="shared" ref="L12" si="8">$C$8*L11/1000</f>
        <v>0</v>
      </c>
      <c r="M12" s="133">
        <f t="shared" ref="M12" si="9">$C$8*M11/1000</f>
        <v>0</v>
      </c>
      <c r="N12" s="133">
        <f t="shared" ref="N12" si="10">$C$8*N11/1000</f>
        <v>0</v>
      </c>
      <c r="O12" s="133">
        <f t="shared" ref="O12" si="11">$C$8*O11/1000</f>
        <v>0</v>
      </c>
      <c r="P12" s="133">
        <f t="shared" ref="P12" si="12">$C$8*P11/1000</f>
        <v>0</v>
      </c>
      <c r="Q12" s="133">
        <f t="shared" ref="Q12" si="13">$C$8*Q11/1000</f>
        <v>0</v>
      </c>
      <c r="R12" s="133">
        <f>$C$8*R11/1000</f>
        <v>41.4</v>
      </c>
      <c r="S12" s="133">
        <f t="shared" ref="S12" si="14">$C$8*S11/1000</f>
        <v>0</v>
      </c>
      <c r="T12" s="133">
        <f t="shared" ref="T12" si="15">$C$8*T11/1000</f>
        <v>0</v>
      </c>
      <c r="U12" s="133">
        <f t="shared" ref="U12" si="16">$C$8*U11/1000</f>
        <v>0</v>
      </c>
      <c r="V12" s="133">
        <f t="shared" ref="V12" si="17">$C$8*V11/1000</f>
        <v>0</v>
      </c>
      <c r="W12" s="133">
        <f t="shared" ref="W12" si="18">$C$8*W11/1000</f>
        <v>0</v>
      </c>
      <c r="X12" s="133">
        <f t="shared" ref="X12" si="19">$C$8*X11/1000</f>
        <v>0</v>
      </c>
    </row>
    <row r="13" spans="2:24" x14ac:dyDescent="0.25">
      <c r="B13" s="72" t="e">
        <f>#REF!</f>
        <v>#REF!</v>
      </c>
      <c r="C13" s="58">
        <v>200</v>
      </c>
      <c r="D13" s="83"/>
      <c r="E13" s="83"/>
      <c r="F13" s="83"/>
      <c r="G13" s="83"/>
      <c r="H13" s="83">
        <v>180</v>
      </c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</row>
    <row r="14" spans="2:24" x14ac:dyDescent="0.25">
      <c r="B14" s="81" t="s">
        <v>84</v>
      </c>
      <c r="C14" s="58"/>
      <c r="D14" s="133">
        <f>$C$8*D13/1000</f>
        <v>0</v>
      </c>
      <c r="E14" s="133">
        <f t="shared" ref="E14" si="20">$C$8*E13/1000</f>
        <v>0</v>
      </c>
      <c r="F14" s="133">
        <f t="shared" ref="F14" si="21">$C$8*F13/1000</f>
        <v>0</v>
      </c>
      <c r="G14" s="133">
        <f t="shared" ref="G14" si="22">$C$8*G13/1000</f>
        <v>0</v>
      </c>
      <c r="H14" s="133">
        <f t="shared" ref="H14" si="23">$C$8*H13/1000</f>
        <v>108</v>
      </c>
      <c r="I14" s="133">
        <f t="shared" ref="I14" si="24">$C$8*I13/1000</f>
        <v>0</v>
      </c>
      <c r="J14" s="133">
        <f t="shared" ref="J14" si="25">$C$8*J13/1000</f>
        <v>0</v>
      </c>
      <c r="K14" s="133">
        <f t="shared" ref="K14" si="26">$C$8*K13/1000</f>
        <v>0</v>
      </c>
      <c r="L14" s="133">
        <f t="shared" ref="L14" si="27">$C$8*L13/1000</f>
        <v>0</v>
      </c>
      <c r="M14" s="133">
        <f t="shared" ref="M14" si="28">$C$8*M13/1000</f>
        <v>0</v>
      </c>
      <c r="N14" s="133">
        <f t="shared" ref="N14" si="29">$C$8*N13/1000</f>
        <v>0</v>
      </c>
      <c r="O14" s="133">
        <f t="shared" ref="O14" si="30">$C$8*O13/1000</f>
        <v>0</v>
      </c>
      <c r="P14" s="133">
        <f t="shared" ref="P14" si="31">$C$8*P13/1000</f>
        <v>0</v>
      </c>
      <c r="Q14" s="133">
        <f t="shared" ref="Q14" si="32">$C$8*Q13/1000</f>
        <v>0</v>
      </c>
      <c r="R14" s="133">
        <f t="shared" ref="R14" si="33">$C$8*R13/1000</f>
        <v>0</v>
      </c>
      <c r="S14" s="133">
        <f t="shared" ref="S14" si="34">$C$8*S13/1000</f>
        <v>0</v>
      </c>
      <c r="T14" s="133">
        <f t="shared" ref="T14" si="35">$C$8*T13/1000</f>
        <v>0</v>
      </c>
      <c r="U14" s="133">
        <f t="shared" ref="U14" si="36">$C$8*U13/1000</f>
        <v>0</v>
      </c>
      <c r="V14" s="133">
        <f t="shared" ref="V14" si="37">$C$8*V13/1000</f>
        <v>0</v>
      </c>
      <c r="W14" s="133">
        <f t="shared" ref="W14" si="38">$C$8*W13/1000</f>
        <v>0</v>
      </c>
      <c r="X14" s="133">
        <f t="shared" ref="X14" si="39">$C$8*X13/1000</f>
        <v>0</v>
      </c>
    </row>
    <row r="15" spans="2:24" x14ac:dyDescent="0.25">
      <c r="B15" s="72" t="e">
        <f>#REF!</f>
        <v>#REF!</v>
      </c>
      <c r="C15" s="58">
        <v>30</v>
      </c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>
        <v>30</v>
      </c>
    </row>
    <row r="16" spans="2:24" x14ac:dyDescent="0.25">
      <c r="B16" s="81" t="s">
        <v>84</v>
      </c>
      <c r="C16" s="58"/>
      <c r="D16" s="133">
        <f>$C$8*D15/1000</f>
        <v>0</v>
      </c>
      <c r="E16" s="133">
        <f t="shared" ref="E16" si="40">$C$8*E15/1000</f>
        <v>0</v>
      </c>
      <c r="F16" s="133">
        <f t="shared" ref="F16" si="41">$C$8*F15/1000</f>
        <v>0</v>
      </c>
      <c r="G16" s="133">
        <f t="shared" ref="G16" si="42">$C$8*G15/1000</f>
        <v>0</v>
      </c>
      <c r="H16" s="133">
        <f t="shared" ref="H16" si="43">$C$8*H15/1000</f>
        <v>0</v>
      </c>
      <c r="I16" s="133">
        <f t="shared" ref="I16" si="44">$C$8*I15/1000</f>
        <v>0</v>
      </c>
      <c r="J16" s="133">
        <f t="shared" ref="J16" si="45">$C$8*J15/1000</f>
        <v>0</v>
      </c>
      <c r="K16" s="133">
        <f t="shared" ref="K16" si="46">$C$8*K15/1000</f>
        <v>0</v>
      </c>
      <c r="L16" s="133">
        <f t="shared" ref="L16" si="47">$C$8*L15/1000</f>
        <v>0</v>
      </c>
      <c r="M16" s="133">
        <f t="shared" ref="M16" si="48">$C$8*M15/1000</f>
        <v>0</v>
      </c>
      <c r="N16" s="133">
        <f t="shared" ref="N16" si="49">$C$8*N15/1000</f>
        <v>0</v>
      </c>
      <c r="O16" s="133">
        <f t="shared" ref="O16" si="50">$C$8*O15/1000</f>
        <v>0</v>
      </c>
      <c r="P16" s="133">
        <f t="shared" ref="P16" si="51">$C$8*P15/1000</f>
        <v>0</v>
      </c>
      <c r="Q16" s="133">
        <f t="shared" ref="Q16" si="52">$C$8*Q15/1000</f>
        <v>0</v>
      </c>
      <c r="R16" s="133">
        <f t="shared" ref="R16" si="53">$C$8*R15/1000</f>
        <v>0</v>
      </c>
      <c r="S16" s="133">
        <f t="shared" ref="S16" si="54">$C$8*S15/1000</f>
        <v>0</v>
      </c>
      <c r="T16" s="133">
        <f t="shared" ref="T16" si="55">$C$8*T15/1000</f>
        <v>0</v>
      </c>
      <c r="U16" s="133">
        <f t="shared" ref="U16" si="56">$C$8*U15/1000</f>
        <v>0</v>
      </c>
      <c r="V16" s="133">
        <f t="shared" ref="V16" si="57">$C$8*V15/1000</f>
        <v>0</v>
      </c>
      <c r="W16" s="133">
        <f t="shared" ref="W16" si="58">$C$8*W15/1000</f>
        <v>0</v>
      </c>
      <c r="X16" s="133">
        <f t="shared" ref="X16" si="59">$C$8*X15/1000</f>
        <v>18</v>
      </c>
    </row>
    <row r="17" spans="2:24" x14ac:dyDescent="0.25">
      <c r="B17" s="72" t="e">
        <f>#REF!</f>
        <v>#REF!</v>
      </c>
      <c r="C17" s="58">
        <v>30</v>
      </c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>
        <v>30</v>
      </c>
      <c r="X17" s="83"/>
    </row>
    <row r="18" spans="2:24" x14ac:dyDescent="0.25">
      <c r="B18" s="81" t="s">
        <v>84</v>
      </c>
      <c r="C18" s="58"/>
      <c r="D18" s="133">
        <f>$C$8*D17/1000</f>
        <v>0</v>
      </c>
      <c r="E18" s="133">
        <f t="shared" ref="E18" si="60">$C$8*E17/1000</f>
        <v>0</v>
      </c>
      <c r="F18" s="133">
        <f t="shared" ref="F18" si="61">$C$8*F17/1000</f>
        <v>0</v>
      </c>
      <c r="G18" s="133">
        <f t="shared" ref="G18" si="62">$C$8*G17/1000</f>
        <v>0</v>
      </c>
      <c r="H18" s="133">
        <f t="shared" ref="H18" si="63">$C$8*H17/1000</f>
        <v>0</v>
      </c>
      <c r="I18" s="133">
        <f t="shared" ref="I18" si="64">$C$8*I17/1000</f>
        <v>0</v>
      </c>
      <c r="J18" s="133">
        <f t="shared" ref="J18" si="65">$C$8*J17/1000</f>
        <v>0</v>
      </c>
      <c r="K18" s="133">
        <f t="shared" ref="K18" si="66">$C$8*K17/1000</f>
        <v>0</v>
      </c>
      <c r="L18" s="133">
        <f t="shared" ref="L18" si="67">$C$8*L17/1000</f>
        <v>0</v>
      </c>
      <c r="M18" s="133">
        <f t="shared" ref="M18" si="68">$C$8*M17/1000</f>
        <v>0</v>
      </c>
      <c r="N18" s="133">
        <f t="shared" ref="N18" si="69">$C$8*N17/1000</f>
        <v>0</v>
      </c>
      <c r="O18" s="133">
        <f t="shared" ref="O18" si="70">$C$8*O17/1000</f>
        <v>0</v>
      </c>
      <c r="P18" s="133">
        <f t="shared" ref="P18" si="71">$C$8*P17/1000</f>
        <v>0</v>
      </c>
      <c r="Q18" s="133">
        <f t="shared" ref="Q18" si="72">$C$8*Q17/1000</f>
        <v>0</v>
      </c>
      <c r="R18" s="133">
        <f t="shared" ref="R18" si="73">$C$8*R17/1000</f>
        <v>0</v>
      </c>
      <c r="S18" s="133">
        <f t="shared" ref="S18" si="74">$C$8*S17/1000</f>
        <v>0</v>
      </c>
      <c r="T18" s="133">
        <f t="shared" ref="T18" si="75">$C$8*T17/1000</f>
        <v>0</v>
      </c>
      <c r="U18" s="133">
        <f t="shared" ref="U18" si="76">$C$8*U17/1000</f>
        <v>0</v>
      </c>
      <c r="V18" s="133">
        <f t="shared" ref="V18" si="77">$C$8*V17/1000</f>
        <v>0</v>
      </c>
      <c r="W18" s="133">
        <f t="shared" ref="W18" si="78">$C$8*W17/1000</f>
        <v>18</v>
      </c>
      <c r="X18" s="133">
        <f t="shared" ref="X18" si="79">$C$8*X17/1000</f>
        <v>0</v>
      </c>
    </row>
    <row r="19" spans="2:24" x14ac:dyDescent="0.25">
      <c r="B19" s="89" t="s">
        <v>93</v>
      </c>
      <c r="C19" s="76"/>
      <c r="D19" s="106">
        <f>D10+D12+D14+D16+D18</f>
        <v>0</v>
      </c>
      <c r="E19" s="106">
        <f t="shared" ref="E19:X19" si="80">E10+E12+E14+E16+E18</f>
        <v>0</v>
      </c>
      <c r="F19" s="106">
        <f t="shared" si="80"/>
        <v>1.8</v>
      </c>
      <c r="G19" s="106">
        <f t="shared" si="80"/>
        <v>0</v>
      </c>
      <c r="H19" s="106">
        <f t="shared" si="80"/>
        <v>108</v>
      </c>
      <c r="I19" s="106">
        <f t="shared" si="80"/>
        <v>0</v>
      </c>
      <c r="J19" s="106">
        <f t="shared" si="80"/>
        <v>0</v>
      </c>
      <c r="K19" s="106">
        <f t="shared" si="80"/>
        <v>0</v>
      </c>
      <c r="L19" s="106">
        <f t="shared" si="80"/>
        <v>0</v>
      </c>
      <c r="M19" s="106">
        <f t="shared" si="80"/>
        <v>0</v>
      </c>
      <c r="N19" s="106">
        <f t="shared" si="80"/>
        <v>0</v>
      </c>
      <c r="O19" s="106">
        <f t="shared" si="80"/>
        <v>0</v>
      </c>
      <c r="P19" s="106">
        <f t="shared" si="80"/>
        <v>0</v>
      </c>
      <c r="Q19" s="106">
        <f t="shared" si="80"/>
        <v>32.4</v>
      </c>
      <c r="R19" s="106">
        <f t="shared" si="80"/>
        <v>41.4</v>
      </c>
      <c r="S19" s="106">
        <f t="shared" si="80"/>
        <v>0</v>
      </c>
      <c r="T19" s="106">
        <f t="shared" si="80"/>
        <v>0</v>
      </c>
      <c r="U19" s="106">
        <f t="shared" si="80"/>
        <v>0</v>
      </c>
      <c r="V19" s="106">
        <f t="shared" si="80"/>
        <v>0</v>
      </c>
      <c r="W19" s="106">
        <f t="shared" si="80"/>
        <v>18</v>
      </c>
      <c r="X19" s="106">
        <f t="shared" si="80"/>
        <v>18</v>
      </c>
    </row>
    <row r="20" spans="2:24" x14ac:dyDescent="0.25">
      <c r="B20" s="73">
        <f>меню!B97</f>
        <v>0</v>
      </c>
      <c r="C20" s="60">
        <v>60</v>
      </c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</row>
    <row r="21" spans="2:24" x14ac:dyDescent="0.25">
      <c r="B21" s="81" t="s">
        <v>84</v>
      </c>
      <c r="C21" s="60"/>
      <c r="D21" s="133">
        <f>$C$19*D20/1000</f>
        <v>0</v>
      </c>
      <c r="E21" s="133">
        <f t="shared" ref="E21:X21" si="81">$C$19*E20/1000</f>
        <v>0</v>
      </c>
      <c r="F21" s="133">
        <f t="shared" si="81"/>
        <v>0</v>
      </c>
      <c r="G21" s="133">
        <f t="shared" si="81"/>
        <v>0</v>
      </c>
      <c r="H21" s="133">
        <f t="shared" si="81"/>
        <v>0</v>
      </c>
      <c r="I21" s="133">
        <f t="shared" si="81"/>
        <v>0</v>
      </c>
      <c r="J21" s="133">
        <f t="shared" si="81"/>
        <v>0</v>
      </c>
      <c r="K21" s="133">
        <f t="shared" si="81"/>
        <v>0</v>
      </c>
      <c r="L21" s="133">
        <f t="shared" si="81"/>
        <v>0</v>
      </c>
      <c r="M21" s="133">
        <f t="shared" si="81"/>
        <v>0</v>
      </c>
      <c r="N21" s="133">
        <f t="shared" si="81"/>
        <v>0</v>
      </c>
      <c r="O21" s="133">
        <f t="shared" si="81"/>
        <v>0</v>
      </c>
      <c r="P21" s="133">
        <f t="shared" si="81"/>
        <v>0</v>
      </c>
      <c r="Q21" s="133">
        <f t="shared" si="81"/>
        <v>0</v>
      </c>
      <c r="R21" s="133">
        <f t="shared" si="81"/>
        <v>0</v>
      </c>
      <c r="S21" s="133">
        <f t="shared" si="81"/>
        <v>0</v>
      </c>
      <c r="T21" s="133">
        <f t="shared" si="81"/>
        <v>0</v>
      </c>
      <c r="U21" s="133">
        <f t="shared" si="81"/>
        <v>0</v>
      </c>
      <c r="V21" s="133">
        <f t="shared" si="81"/>
        <v>0</v>
      </c>
      <c r="W21" s="133">
        <f t="shared" si="81"/>
        <v>0</v>
      </c>
      <c r="X21" s="133">
        <f t="shared" si="81"/>
        <v>0</v>
      </c>
    </row>
    <row r="22" spans="2:24" s="68" customFormat="1" x14ac:dyDescent="0.25">
      <c r="B22" s="77">
        <f>меню!B98</f>
        <v>0</v>
      </c>
      <c r="C22" s="78">
        <v>200</v>
      </c>
      <c r="D22" s="129"/>
      <c r="E22" s="129"/>
      <c r="F22" s="129">
        <v>2</v>
      </c>
      <c r="G22" s="129"/>
      <c r="H22" s="129"/>
      <c r="I22" s="129"/>
      <c r="J22" s="129"/>
      <c r="K22" s="129"/>
      <c r="L22" s="129"/>
      <c r="M22" s="129">
        <v>53.4</v>
      </c>
      <c r="N22" s="129">
        <v>16.2</v>
      </c>
      <c r="O22" s="129">
        <v>10</v>
      </c>
      <c r="P22" s="129">
        <v>9.6</v>
      </c>
      <c r="Q22" s="129"/>
      <c r="R22" s="129"/>
      <c r="S22" s="129"/>
      <c r="T22" s="129"/>
      <c r="U22" s="129"/>
      <c r="V22" s="129"/>
      <c r="W22" s="129"/>
      <c r="X22" s="129"/>
    </row>
    <row r="23" spans="2:24" s="68" customFormat="1" x14ac:dyDescent="0.25">
      <c r="B23" s="81" t="s">
        <v>84</v>
      </c>
      <c r="C23" s="78"/>
      <c r="D23" s="133">
        <f>$C$19*D22/1000</f>
        <v>0</v>
      </c>
      <c r="E23" s="133">
        <f t="shared" ref="E23" si="82">$C$19*E22/1000</f>
        <v>0</v>
      </c>
      <c r="F23" s="133">
        <f t="shared" ref="F23" si="83">$C$19*F22/1000</f>
        <v>0</v>
      </c>
      <c r="G23" s="133">
        <f t="shared" ref="G23" si="84">$C$19*G22/1000</f>
        <v>0</v>
      </c>
      <c r="H23" s="133">
        <f t="shared" ref="H23" si="85">$C$19*H22/1000</f>
        <v>0</v>
      </c>
      <c r="I23" s="133">
        <f t="shared" ref="I23" si="86">$C$19*I22/1000</f>
        <v>0</v>
      </c>
      <c r="J23" s="133">
        <f t="shared" ref="J23" si="87">$C$19*J22/1000</f>
        <v>0</v>
      </c>
      <c r="K23" s="133">
        <f t="shared" ref="K23" si="88">$C$19*K22/1000</f>
        <v>0</v>
      </c>
      <c r="L23" s="133">
        <f t="shared" ref="L23" si="89">$C$19*L22/1000</f>
        <v>0</v>
      </c>
      <c r="M23" s="133">
        <f t="shared" ref="M23" si="90">$C$19*M22/1000</f>
        <v>0</v>
      </c>
      <c r="N23" s="133">
        <f t="shared" ref="N23" si="91">$C$19*N22/1000</f>
        <v>0</v>
      </c>
      <c r="O23" s="133">
        <f t="shared" ref="O23" si="92">$C$19*O22/1000</f>
        <v>0</v>
      </c>
      <c r="P23" s="133">
        <f t="shared" ref="P23" si="93">$C$19*P22/1000</f>
        <v>0</v>
      </c>
      <c r="Q23" s="133">
        <f t="shared" ref="Q23" si="94">$C$19*Q22/1000</f>
        <v>0</v>
      </c>
      <c r="R23" s="133">
        <f t="shared" ref="R23" si="95">$C$19*R22/1000</f>
        <v>0</v>
      </c>
      <c r="S23" s="133">
        <f t="shared" ref="S23" si="96">$C$19*S22/1000</f>
        <v>0</v>
      </c>
      <c r="T23" s="133">
        <f t="shared" ref="T23" si="97">$C$19*T22/1000</f>
        <v>0</v>
      </c>
      <c r="U23" s="133">
        <f t="shared" ref="U23" si="98">$C$19*U22/1000</f>
        <v>0</v>
      </c>
      <c r="V23" s="133">
        <f t="shared" ref="V23" si="99">$C$19*V22/1000</f>
        <v>0</v>
      </c>
      <c r="W23" s="133">
        <f t="shared" ref="W23" si="100">$C$19*W22/1000</f>
        <v>0</v>
      </c>
      <c r="X23" s="133">
        <f t="shared" ref="X23" si="101">$C$19*X22/1000</f>
        <v>0</v>
      </c>
    </row>
    <row r="24" spans="2:24" s="68" customFormat="1" x14ac:dyDescent="0.25">
      <c r="B24" s="77">
        <f>меню!B99</f>
        <v>0</v>
      </c>
      <c r="C24" s="74">
        <v>230</v>
      </c>
      <c r="D24" s="129"/>
      <c r="E24" s="129"/>
      <c r="F24" s="129">
        <v>1.8</v>
      </c>
      <c r="G24" s="129"/>
      <c r="H24" s="129"/>
      <c r="I24" s="129"/>
      <c r="J24" s="129"/>
      <c r="K24" s="129"/>
      <c r="L24" s="129"/>
      <c r="M24" s="129">
        <v>185</v>
      </c>
      <c r="N24" s="129"/>
      <c r="O24" s="129">
        <v>12</v>
      </c>
      <c r="P24" s="129">
        <v>9.8000000000000007</v>
      </c>
      <c r="Q24" s="129"/>
      <c r="R24" s="129">
        <v>70</v>
      </c>
      <c r="S24" s="129">
        <v>2</v>
      </c>
      <c r="T24" s="137"/>
      <c r="U24" s="129"/>
      <c r="V24" s="129"/>
      <c r="W24" s="129"/>
      <c r="X24" s="129"/>
    </row>
    <row r="25" spans="2:24" s="68" customFormat="1" x14ac:dyDescent="0.25">
      <c r="B25" s="81" t="s">
        <v>84</v>
      </c>
      <c r="C25" s="74"/>
      <c r="D25" s="133">
        <f>$C$19*D24/1000</f>
        <v>0</v>
      </c>
      <c r="E25" s="133">
        <f t="shared" ref="E25" si="102">$C$19*E24/1000</f>
        <v>0</v>
      </c>
      <c r="F25" s="133">
        <f t="shared" ref="F25" si="103">$C$19*F24/1000</f>
        <v>0</v>
      </c>
      <c r="G25" s="133">
        <f t="shared" ref="G25" si="104">$C$19*G24/1000</f>
        <v>0</v>
      </c>
      <c r="H25" s="133">
        <f t="shared" ref="H25" si="105">$C$19*H24/1000</f>
        <v>0</v>
      </c>
      <c r="I25" s="133">
        <f t="shared" ref="I25" si="106">$C$19*I24/1000</f>
        <v>0</v>
      </c>
      <c r="J25" s="133">
        <f t="shared" ref="J25" si="107">$C$19*J24/1000</f>
        <v>0</v>
      </c>
      <c r="K25" s="133">
        <f t="shared" ref="K25" si="108">$C$19*K24/1000</f>
        <v>0</v>
      </c>
      <c r="L25" s="133">
        <f t="shared" ref="L25" si="109">$C$19*L24/1000</f>
        <v>0</v>
      </c>
      <c r="M25" s="133">
        <f t="shared" ref="M25" si="110">$C$19*M24/1000</f>
        <v>0</v>
      </c>
      <c r="N25" s="133">
        <f t="shared" ref="N25" si="111">$C$19*N24/1000</f>
        <v>0</v>
      </c>
      <c r="O25" s="133">
        <f t="shared" ref="O25" si="112">$C$19*O24/1000</f>
        <v>0</v>
      </c>
      <c r="P25" s="133">
        <f t="shared" ref="P25" si="113">$C$19*P24/1000</f>
        <v>0</v>
      </c>
      <c r="Q25" s="133">
        <f t="shared" ref="Q25" si="114">$C$19*Q24/1000</f>
        <v>0</v>
      </c>
      <c r="R25" s="133">
        <f t="shared" ref="R25" si="115">$C$19*R24/1000</f>
        <v>0</v>
      </c>
      <c r="S25" s="133">
        <f t="shared" ref="S25" si="116">$C$19*S24/1000</f>
        <v>0</v>
      </c>
      <c r="T25" s="133">
        <f t="shared" ref="T25" si="117">$C$19*T24/1000</f>
        <v>0</v>
      </c>
      <c r="U25" s="133">
        <f t="shared" ref="U25" si="118">$C$19*U24/1000</f>
        <v>0</v>
      </c>
      <c r="V25" s="133">
        <f t="shared" ref="V25" si="119">$C$19*V24/1000</f>
        <v>0</v>
      </c>
      <c r="W25" s="133">
        <f t="shared" ref="W25" si="120">$C$19*W24/1000</f>
        <v>0</v>
      </c>
      <c r="X25" s="133">
        <f t="shared" ref="X25" si="121">$C$19*X24/1000</f>
        <v>0</v>
      </c>
    </row>
    <row r="26" spans="2:24" x14ac:dyDescent="0.25">
      <c r="B26" s="73">
        <f>меню!B100</f>
        <v>0</v>
      </c>
      <c r="C26" s="75">
        <v>200</v>
      </c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>
        <v>200</v>
      </c>
      <c r="U26" s="133"/>
      <c r="V26" s="133"/>
      <c r="W26" s="133"/>
      <c r="X26" s="133"/>
    </row>
    <row r="27" spans="2:24" x14ac:dyDescent="0.25">
      <c r="B27" s="81" t="s">
        <v>84</v>
      </c>
      <c r="C27" s="75"/>
      <c r="D27" s="133">
        <f>$C$19*D26/1000</f>
        <v>0</v>
      </c>
      <c r="E27" s="133">
        <f t="shared" ref="E27" si="122">$C$19*E26/1000</f>
        <v>0</v>
      </c>
      <c r="F27" s="133">
        <f t="shared" ref="F27" si="123">$C$19*F26/1000</f>
        <v>0</v>
      </c>
      <c r="G27" s="133">
        <f t="shared" ref="G27" si="124">$C$19*G26/1000</f>
        <v>0</v>
      </c>
      <c r="H27" s="133">
        <f t="shared" ref="H27" si="125">$C$19*H26/1000</f>
        <v>0</v>
      </c>
      <c r="I27" s="133">
        <f t="shared" ref="I27" si="126">$C$19*I26/1000</f>
        <v>0</v>
      </c>
      <c r="J27" s="133">
        <f t="shared" ref="J27" si="127">$C$19*J26/1000</f>
        <v>0</v>
      </c>
      <c r="K27" s="133">
        <f t="shared" ref="K27" si="128">$C$19*K26/1000</f>
        <v>0</v>
      </c>
      <c r="L27" s="133">
        <f t="shared" ref="L27" si="129">$C$19*L26/1000</f>
        <v>0</v>
      </c>
      <c r="M27" s="133">
        <f t="shared" ref="M27" si="130">$C$19*M26/1000</f>
        <v>0</v>
      </c>
      <c r="N27" s="133">
        <f t="shared" ref="N27" si="131">$C$19*N26/1000</f>
        <v>0</v>
      </c>
      <c r="O27" s="133">
        <f t="shared" ref="O27" si="132">$C$19*O26/1000</f>
        <v>0</v>
      </c>
      <c r="P27" s="133">
        <f t="shared" ref="P27" si="133">$C$19*P26/1000</f>
        <v>0</v>
      </c>
      <c r="Q27" s="133">
        <f t="shared" ref="Q27" si="134">$C$19*Q26/1000</f>
        <v>0</v>
      </c>
      <c r="R27" s="133">
        <f t="shared" ref="R27" si="135">$C$19*R26/1000</f>
        <v>0</v>
      </c>
      <c r="S27" s="133">
        <f t="shared" ref="S27" si="136">$C$19*S26/1000</f>
        <v>0</v>
      </c>
      <c r="T27" s="133">
        <f t="shared" ref="T27" si="137">$C$19*T26/1000</f>
        <v>0</v>
      </c>
      <c r="U27" s="133">
        <f t="shared" ref="U27" si="138">$C$19*U26/1000</f>
        <v>0</v>
      </c>
      <c r="V27" s="133">
        <f t="shared" ref="V27" si="139">$C$19*V26/1000</f>
        <v>0</v>
      </c>
      <c r="W27" s="133">
        <f t="shared" ref="W27" si="140">$C$19*W26/1000</f>
        <v>0</v>
      </c>
      <c r="X27" s="133">
        <f t="shared" ref="X27" si="141">$C$19*X26/1000</f>
        <v>0</v>
      </c>
    </row>
    <row r="28" spans="2:24" x14ac:dyDescent="0.25">
      <c r="B28" s="73">
        <f>меню!B101</f>
        <v>0</v>
      </c>
      <c r="C28" s="74">
        <v>30</v>
      </c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33"/>
      <c r="U28" s="129"/>
      <c r="V28" s="129"/>
      <c r="W28" s="129">
        <v>30</v>
      </c>
      <c r="X28" s="129"/>
    </row>
    <row r="29" spans="2:24" x14ac:dyDescent="0.25">
      <c r="B29" s="81" t="s">
        <v>84</v>
      </c>
      <c r="C29" s="74"/>
      <c r="D29" s="133">
        <f>$C$19*D28/1000</f>
        <v>0</v>
      </c>
      <c r="E29" s="133">
        <f t="shared" ref="E29" si="142">$C$19*E28/1000</f>
        <v>0</v>
      </c>
      <c r="F29" s="133">
        <f t="shared" ref="F29" si="143">$C$19*F28/1000</f>
        <v>0</v>
      </c>
      <c r="G29" s="133">
        <f t="shared" ref="G29" si="144">$C$19*G28/1000</f>
        <v>0</v>
      </c>
      <c r="H29" s="133">
        <f t="shared" ref="H29" si="145">$C$19*H28/1000</f>
        <v>0</v>
      </c>
      <c r="I29" s="133">
        <f t="shared" ref="I29" si="146">$C$19*I28/1000</f>
        <v>0</v>
      </c>
      <c r="J29" s="133">
        <f t="shared" ref="J29" si="147">$C$19*J28/1000</f>
        <v>0</v>
      </c>
      <c r="K29" s="133">
        <f t="shared" ref="K29" si="148">$C$19*K28/1000</f>
        <v>0</v>
      </c>
      <c r="L29" s="133">
        <f t="shared" ref="L29" si="149">$C$19*L28/1000</f>
        <v>0</v>
      </c>
      <c r="M29" s="133">
        <f t="shared" ref="M29" si="150">$C$19*M28/1000</f>
        <v>0</v>
      </c>
      <c r="N29" s="133">
        <f t="shared" ref="N29" si="151">$C$19*N28/1000</f>
        <v>0</v>
      </c>
      <c r="O29" s="133">
        <f t="shared" ref="O29" si="152">$C$19*O28/1000</f>
        <v>0</v>
      </c>
      <c r="P29" s="133">
        <f t="shared" ref="P29" si="153">$C$19*P28/1000</f>
        <v>0</v>
      </c>
      <c r="Q29" s="133">
        <f t="shared" ref="Q29" si="154">$C$19*Q28/1000</f>
        <v>0</v>
      </c>
      <c r="R29" s="133">
        <f t="shared" ref="R29" si="155">$C$19*R28/1000</f>
        <v>0</v>
      </c>
      <c r="S29" s="133">
        <f t="shared" ref="S29" si="156">$C$19*S28/1000</f>
        <v>0</v>
      </c>
      <c r="T29" s="133">
        <f t="shared" ref="T29" si="157">$C$19*T28/1000</f>
        <v>0</v>
      </c>
      <c r="U29" s="133">
        <f t="shared" ref="U29" si="158">$C$19*U28/1000</f>
        <v>0</v>
      </c>
      <c r="V29" s="133">
        <f t="shared" ref="V29" si="159">$C$19*V28/1000</f>
        <v>0</v>
      </c>
      <c r="W29" s="133">
        <f t="shared" ref="W29" si="160">$C$19*W28/1000</f>
        <v>0</v>
      </c>
      <c r="X29" s="133">
        <f t="shared" ref="X29" si="161">$C$19*X28/1000</f>
        <v>0</v>
      </c>
    </row>
    <row r="30" spans="2:24" x14ac:dyDescent="0.25">
      <c r="B30" s="73">
        <f>меню!B102</f>
        <v>0</v>
      </c>
      <c r="C30" s="74">
        <v>30</v>
      </c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33"/>
      <c r="X30" s="133">
        <v>30</v>
      </c>
    </row>
    <row r="31" spans="2:24" x14ac:dyDescent="0.25">
      <c r="B31" s="81" t="s">
        <v>84</v>
      </c>
      <c r="C31" s="57"/>
      <c r="D31" s="133">
        <f>$C$19*D30/1000</f>
        <v>0</v>
      </c>
      <c r="E31" s="133">
        <f t="shared" ref="E31" si="162">$C$19*E30/1000</f>
        <v>0</v>
      </c>
      <c r="F31" s="133">
        <f t="shared" ref="F31" si="163">$C$19*F30/1000</f>
        <v>0</v>
      </c>
      <c r="G31" s="133">
        <f t="shared" ref="G31" si="164">$C$19*G30/1000</f>
        <v>0</v>
      </c>
      <c r="H31" s="133">
        <f t="shared" ref="H31" si="165">$C$19*H30/1000</f>
        <v>0</v>
      </c>
      <c r="I31" s="133">
        <f t="shared" ref="I31" si="166">$C$19*I30/1000</f>
        <v>0</v>
      </c>
      <c r="J31" s="133">
        <f t="shared" ref="J31" si="167">$C$19*J30/1000</f>
        <v>0</v>
      </c>
      <c r="K31" s="133">
        <f t="shared" ref="K31" si="168">$C$19*K30/1000</f>
        <v>0</v>
      </c>
      <c r="L31" s="133">
        <f t="shared" ref="L31" si="169">$C$19*L30/1000</f>
        <v>0</v>
      </c>
      <c r="M31" s="133">
        <f t="shared" ref="M31" si="170">$C$19*M30/1000</f>
        <v>0</v>
      </c>
      <c r="N31" s="133">
        <f t="shared" ref="N31" si="171">$C$19*N30/1000</f>
        <v>0</v>
      </c>
      <c r="O31" s="133">
        <f t="shared" ref="O31" si="172">$C$19*O30/1000</f>
        <v>0</v>
      </c>
      <c r="P31" s="133">
        <f t="shared" ref="P31" si="173">$C$19*P30/1000</f>
        <v>0</v>
      </c>
      <c r="Q31" s="133">
        <f t="shared" ref="Q31" si="174">$C$19*Q30/1000</f>
        <v>0</v>
      </c>
      <c r="R31" s="133">
        <f t="shared" ref="R31" si="175">$C$19*R30/1000</f>
        <v>0</v>
      </c>
      <c r="S31" s="133">
        <f t="shared" ref="S31" si="176">$C$19*S30/1000</f>
        <v>0</v>
      </c>
      <c r="T31" s="133">
        <f t="shared" ref="T31" si="177">$C$19*T30/1000</f>
        <v>0</v>
      </c>
      <c r="U31" s="133">
        <f t="shared" ref="U31" si="178">$C$19*U30/1000</f>
        <v>0</v>
      </c>
      <c r="V31" s="133">
        <f t="shared" ref="V31" si="179">$C$19*V30/1000</f>
        <v>0</v>
      </c>
      <c r="W31" s="133">
        <f t="shared" ref="W31" si="180">$C$19*W30/1000</f>
        <v>0</v>
      </c>
      <c r="X31" s="133">
        <f t="shared" ref="X31" si="181">$C$19*X30/1000</f>
        <v>0</v>
      </c>
    </row>
    <row r="32" spans="2:24" x14ac:dyDescent="0.25">
      <c r="B32" s="89" t="s">
        <v>92</v>
      </c>
      <c r="C32" s="92">
        <f>'9де'!C39</f>
        <v>300</v>
      </c>
      <c r="D32" s="106">
        <f>D21+D23+D25+D27+D29+D31</f>
        <v>0</v>
      </c>
      <c r="E32" s="106">
        <f t="shared" ref="E32:X32" si="182">E21+E23+E25+E27+E29+E31</f>
        <v>0</v>
      </c>
      <c r="F32" s="106">
        <f t="shared" si="182"/>
        <v>0</v>
      </c>
      <c r="G32" s="106">
        <f t="shared" si="182"/>
        <v>0</v>
      </c>
      <c r="H32" s="106">
        <f t="shared" si="182"/>
        <v>0</v>
      </c>
      <c r="I32" s="106">
        <f t="shared" si="182"/>
        <v>0</v>
      </c>
      <c r="J32" s="106">
        <f t="shared" si="182"/>
        <v>0</v>
      </c>
      <c r="K32" s="106">
        <f t="shared" si="182"/>
        <v>0</v>
      </c>
      <c r="L32" s="106">
        <f t="shared" si="182"/>
        <v>0</v>
      </c>
      <c r="M32" s="106">
        <f t="shared" si="182"/>
        <v>0</v>
      </c>
      <c r="N32" s="106">
        <f t="shared" si="182"/>
        <v>0</v>
      </c>
      <c r="O32" s="106">
        <f t="shared" si="182"/>
        <v>0</v>
      </c>
      <c r="P32" s="106">
        <f t="shared" si="182"/>
        <v>0</v>
      </c>
      <c r="Q32" s="106">
        <f t="shared" si="182"/>
        <v>0</v>
      </c>
      <c r="R32" s="106">
        <f t="shared" si="182"/>
        <v>0</v>
      </c>
      <c r="S32" s="106">
        <f t="shared" si="182"/>
        <v>0</v>
      </c>
      <c r="T32" s="106">
        <f t="shared" si="182"/>
        <v>0</v>
      </c>
      <c r="U32" s="106">
        <f t="shared" si="182"/>
        <v>0</v>
      </c>
      <c r="V32" s="106">
        <f t="shared" si="182"/>
        <v>0</v>
      </c>
      <c r="W32" s="106">
        <f t="shared" si="182"/>
        <v>0</v>
      </c>
      <c r="X32" s="106">
        <f t="shared" si="182"/>
        <v>0</v>
      </c>
    </row>
    <row r="33" spans="2:24" x14ac:dyDescent="0.25">
      <c r="B33" s="55">
        <f>B20</f>
        <v>0</v>
      </c>
      <c r="C33" s="55">
        <v>100</v>
      </c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</row>
    <row r="34" spans="2:24" x14ac:dyDescent="0.25">
      <c r="B34" s="81" t="s">
        <v>84</v>
      </c>
      <c r="C34" s="55"/>
      <c r="D34" s="133">
        <f>$C$32*D33/1000</f>
        <v>0</v>
      </c>
      <c r="E34" s="133">
        <f t="shared" ref="E34:X34" si="183">$C$32*E33/1000</f>
        <v>0</v>
      </c>
      <c r="F34" s="133">
        <f t="shared" si="183"/>
        <v>0</v>
      </c>
      <c r="G34" s="133">
        <f t="shared" si="183"/>
        <v>0</v>
      </c>
      <c r="H34" s="133">
        <f t="shared" si="183"/>
        <v>0</v>
      </c>
      <c r="I34" s="133">
        <f t="shared" si="183"/>
        <v>0</v>
      </c>
      <c r="J34" s="133">
        <f t="shared" si="183"/>
        <v>0</v>
      </c>
      <c r="K34" s="133">
        <f t="shared" si="183"/>
        <v>0</v>
      </c>
      <c r="L34" s="133">
        <f t="shared" si="183"/>
        <v>0</v>
      </c>
      <c r="M34" s="133">
        <f t="shared" si="183"/>
        <v>0</v>
      </c>
      <c r="N34" s="133">
        <f t="shared" si="183"/>
        <v>0</v>
      </c>
      <c r="O34" s="133">
        <f t="shared" si="183"/>
        <v>0</v>
      </c>
      <c r="P34" s="133">
        <f t="shared" si="183"/>
        <v>0</v>
      </c>
      <c r="Q34" s="133">
        <f t="shared" si="183"/>
        <v>0</v>
      </c>
      <c r="R34" s="133">
        <f t="shared" si="183"/>
        <v>0</v>
      </c>
      <c r="S34" s="133">
        <f t="shared" si="183"/>
        <v>0</v>
      </c>
      <c r="T34" s="133">
        <f t="shared" si="183"/>
        <v>0</v>
      </c>
      <c r="U34" s="133">
        <f t="shared" si="183"/>
        <v>0</v>
      </c>
      <c r="V34" s="133">
        <f t="shared" si="183"/>
        <v>0</v>
      </c>
      <c r="W34" s="133">
        <f t="shared" si="183"/>
        <v>0</v>
      </c>
      <c r="X34" s="133">
        <f t="shared" si="183"/>
        <v>0</v>
      </c>
    </row>
    <row r="35" spans="2:24" x14ac:dyDescent="0.25">
      <c r="B35" s="55">
        <f>B22</f>
        <v>0</v>
      </c>
      <c r="C35" s="55">
        <v>250</v>
      </c>
      <c r="D35" s="129"/>
      <c r="E35" s="129"/>
      <c r="F35" s="129">
        <v>2</v>
      </c>
      <c r="G35" s="129"/>
      <c r="H35" s="129"/>
      <c r="I35" s="129"/>
      <c r="J35" s="129"/>
      <c r="K35" s="129"/>
      <c r="L35" s="129"/>
      <c r="M35" s="129">
        <v>55</v>
      </c>
      <c r="N35" s="129">
        <v>20</v>
      </c>
      <c r="O35" s="129">
        <v>10</v>
      </c>
      <c r="P35" s="129">
        <v>9.6</v>
      </c>
      <c r="Q35" s="129"/>
      <c r="R35" s="129"/>
      <c r="S35" s="129"/>
      <c r="T35" s="129"/>
      <c r="U35" s="129"/>
      <c r="V35" s="129"/>
      <c r="W35" s="129"/>
      <c r="X35" s="129"/>
    </row>
    <row r="36" spans="2:24" x14ac:dyDescent="0.25">
      <c r="B36" s="81" t="s">
        <v>84</v>
      </c>
      <c r="C36" s="55"/>
      <c r="D36" s="133">
        <f>$C$32*D35/1000</f>
        <v>0</v>
      </c>
      <c r="E36" s="133">
        <f t="shared" ref="E36" si="184">$C$32*E35/1000</f>
        <v>0</v>
      </c>
      <c r="F36" s="133">
        <f t="shared" ref="F36" si="185">$C$32*F35/1000</f>
        <v>0.6</v>
      </c>
      <c r="G36" s="133">
        <f t="shared" ref="G36" si="186">$C$32*G35/1000</f>
        <v>0</v>
      </c>
      <c r="H36" s="133">
        <f t="shared" ref="H36" si="187">$C$32*H35/1000</f>
        <v>0</v>
      </c>
      <c r="I36" s="133">
        <f t="shared" ref="I36" si="188">$C$32*I35/1000</f>
        <v>0</v>
      </c>
      <c r="J36" s="133">
        <f t="shared" ref="J36" si="189">$C$32*J35/1000</f>
        <v>0</v>
      </c>
      <c r="K36" s="133">
        <f t="shared" ref="K36" si="190">$C$32*K35/1000</f>
        <v>0</v>
      </c>
      <c r="L36" s="133">
        <f t="shared" ref="L36" si="191">$C$32*L35/1000</f>
        <v>0</v>
      </c>
      <c r="M36" s="133">
        <f t="shared" ref="M36" si="192">$C$32*M35/1000</f>
        <v>16.5</v>
      </c>
      <c r="N36" s="133">
        <f t="shared" ref="N36" si="193">$C$32*N35/1000</f>
        <v>6</v>
      </c>
      <c r="O36" s="133">
        <f t="shared" ref="O36" si="194">$C$32*O35/1000</f>
        <v>3</v>
      </c>
      <c r="P36" s="133">
        <f t="shared" ref="P36" si="195">$C$32*P35/1000</f>
        <v>2.88</v>
      </c>
      <c r="Q36" s="133">
        <f t="shared" ref="Q36" si="196">$C$32*Q35/1000</f>
        <v>0</v>
      </c>
      <c r="R36" s="133">
        <f t="shared" ref="R36" si="197">$C$32*R35/1000</f>
        <v>0</v>
      </c>
      <c r="S36" s="133">
        <f t="shared" ref="S36" si="198">$C$32*S35/1000</f>
        <v>0</v>
      </c>
      <c r="T36" s="133">
        <f t="shared" ref="T36" si="199">$C$32*T35/1000</f>
        <v>0</v>
      </c>
      <c r="U36" s="133">
        <f t="shared" ref="U36" si="200">$C$32*U35/1000</f>
        <v>0</v>
      </c>
      <c r="V36" s="133">
        <f t="shared" ref="V36" si="201">$C$32*V35/1000</f>
        <v>0</v>
      </c>
      <c r="W36" s="133">
        <f t="shared" ref="W36" si="202">$C$32*W35/1000</f>
        <v>0</v>
      </c>
      <c r="X36" s="133">
        <f t="shared" ref="X36" si="203">$C$32*X35/1000</f>
        <v>0</v>
      </c>
    </row>
    <row r="37" spans="2:24" s="68" customFormat="1" x14ac:dyDescent="0.25">
      <c r="B37" s="66">
        <f>B24</f>
        <v>0</v>
      </c>
      <c r="C37" s="66">
        <v>280</v>
      </c>
      <c r="D37" s="129"/>
      <c r="E37" s="129"/>
      <c r="F37" s="129">
        <v>1.8</v>
      </c>
      <c r="G37" s="129"/>
      <c r="H37" s="129"/>
      <c r="I37" s="129"/>
      <c r="J37" s="129"/>
      <c r="K37" s="129"/>
      <c r="L37" s="129"/>
      <c r="M37" s="129">
        <v>200</v>
      </c>
      <c r="N37" s="129"/>
      <c r="O37" s="129">
        <v>12</v>
      </c>
      <c r="P37" s="129">
        <v>9.8000000000000007</v>
      </c>
      <c r="Q37" s="129"/>
      <c r="R37" s="129">
        <v>109</v>
      </c>
      <c r="S37" s="129">
        <v>2</v>
      </c>
      <c r="T37" s="129"/>
      <c r="U37" s="129"/>
      <c r="V37" s="129"/>
      <c r="W37" s="129"/>
      <c r="X37" s="129"/>
    </row>
    <row r="38" spans="2:24" x14ac:dyDescent="0.25">
      <c r="B38" s="81" t="s">
        <v>84</v>
      </c>
      <c r="C38" s="55"/>
      <c r="D38" s="133">
        <f>$C$32*D37/1000</f>
        <v>0</v>
      </c>
      <c r="E38" s="133">
        <f t="shared" ref="E38" si="204">$C$32*E37/1000</f>
        <v>0</v>
      </c>
      <c r="F38" s="133">
        <f t="shared" ref="F38" si="205">$C$32*F37/1000</f>
        <v>0.54</v>
      </c>
      <c r="G38" s="133">
        <f t="shared" ref="G38" si="206">$C$32*G37/1000</f>
        <v>0</v>
      </c>
      <c r="H38" s="133">
        <f t="shared" ref="H38" si="207">$C$32*H37/1000</f>
        <v>0</v>
      </c>
      <c r="I38" s="133">
        <f t="shared" ref="I38" si="208">$C$32*I37/1000</f>
        <v>0</v>
      </c>
      <c r="J38" s="133">
        <f t="shared" ref="J38" si="209">$C$32*J37/1000</f>
        <v>0</v>
      </c>
      <c r="K38" s="133">
        <f t="shared" ref="K38" si="210">$C$32*K37/1000</f>
        <v>0</v>
      </c>
      <c r="L38" s="133">
        <f t="shared" ref="L38" si="211">$C$32*L37/1000</f>
        <v>0</v>
      </c>
      <c r="M38" s="133">
        <f t="shared" ref="M38" si="212">$C$32*M37/1000</f>
        <v>60</v>
      </c>
      <c r="N38" s="133">
        <f t="shared" ref="N38" si="213">$C$32*N37/1000</f>
        <v>0</v>
      </c>
      <c r="O38" s="133">
        <f t="shared" ref="O38" si="214">$C$32*O37/1000</f>
        <v>3.6</v>
      </c>
      <c r="P38" s="133">
        <f t="shared" ref="P38" si="215">$C$32*P37/1000</f>
        <v>2.94</v>
      </c>
      <c r="Q38" s="133">
        <f t="shared" ref="Q38" si="216">$C$32*Q37/1000</f>
        <v>0</v>
      </c>
      <c r="R38" s="133">
        <f t="shared" ref="R38" si="217">$C$32*R37/1000</f>
        <v>32.700000000000003</v>
      </c>
      <c r="S38" s="133">
        <f t="shared" ref="S38" si="218">$C$32*S37/1000</f>
        <v>0.6</v>
      </c>
      <c r="T38" s="133">
        <f t="shared" ref="T38" si="219">$C$32*T37/1000</f>
        <v>0</v>
      </c>
      <c r="U38" s="133">
        <f t="shared" ref="U38" si="220">$C$32*U37/1000</f>
        <v>0</v>
      </c>
      <c r="V38" s="133">
        <f t="shared" ref="V38" si="221">$C$32*V37/1000</f>
        <v>0</v>
      </c>
      <c r="W38" s="133">
        <f t="shared" ref="W38" si="222">$C$32*W37/1000</f>
        <v>0</v>
      </c>
      <c r="X38" s="133">
        <f t="shared" ref="X38" si="223">$C$32*X37/1000</f>
        <v>0</v>
      </c>
    </row>
    <row r="39" spans="2:24" x14ac:dyDescent="0.25">
      <c r="B39" s="55">
        <f>B26</f>
        <v>0</v>
      </c>
      <c r="C39" s="55">
        <v>200</v>
      </c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33"/>
      <c r="Q39" s="133"/>
      <c r="R39" s="133"/>
      <c r="S39" s="133"/>
      <c r="T39" s="133">
        <v>200</v>
      </c>
      <c r="U39" s="133"/>
      <c r="V39" s="133"/>
      <c r="W39" s="133"/>
      <c r="X39" s="133"/>
    </row>
    <row r="40" spans="2:24" x14ac:dyDescent="0.25">
      <c r="B40" s="81" t="s">
        <v>84</v>
      </c>
      <c r="C40" s="55"/>
      <c r="D40" s="133">
        <f>$C$32*D39/1000</f>
        <v>0</v>
      </c>
      <c r="E40" s="133">
        <f t="shared" ref="E40" si="224">$C$32*E39/1000</f>
        <v>0</v>
      </c>
      <c r="F40" s="133">
        <f t="shared" ref="F40" si="225">$C$32*F39/1000</f>
        <v>0</v>
      </c>
      <c r="G40" s="133">
        <f t="shared" ref="G40" si="226">$C$32*G39/1000</f>
        <v>0</v>
      </c>
      <c r="H40" s="133">
        <f t="shared" ref="H40" si="227">$C$32*H39/1000</f>
        <v>0</v>
      </c>
      <c r="I40" s="133">
        <f t="shared" ref="I40" si="228">$C$32*I39/1000</f>
        <v>0</v>
      </c>
      <c r="J40" s="133">
        <f t="shared" ref="J40" si="229">$C$32*J39/1000</f>
        <v>0</v>
      </c>
      <c r="K40" s="133">
        <f t="shared" ref="K40" si="230">$C$32*K39/1000</f>
        <v>0</v>
      </c>
      <c r="L40" s="133">
        <f t="shared" ref="L40" si="231">$C$32*L39/1000</f>
        <v>0</v>
      </c>
      <c r="M40" s="133">
        <f t="shared" ref="M40" si="232">$C$32*M39/1000</f>
        <v>0</v>
      </c>
      <c r="N40" s="133">
        <f t="shared" ref="N40" si="233">$C$32*N39/1000</f>
        <v>0</v>
      </c>
      <c r="O40" s="133">
        <f t="shared" ref="O40" si="234">$C$32*O39/1000</f>
        <v>0</v>
      </c>
      <c r="P40" s="133">
        <f t="shared" ref="P40" si="235">$C$32*P39/1000</f>
        <v>0</v>
      </c>
      <c r="Q40" s="133">
        <f t="shared" ref="Q40" si="236">$C$32*Q39/1000</f>
        <v>0</v>
      </c>
      <c r="R40" s="133">
        <f t="shared" ref="R40" si="237">$C$32*R39/1000</f>
        <v>0</v>
      </c>
      <c r="S40" s="133">
        <f t="shared" ref="S40" si="238">$C$32*S39/1000</f>
        <v>0</v>
      </c>
      <c r="T40" s="133">
        <f t="shared" ref="T40" si="239">$C$32*T39/1000</f>
        <v>60</v>
      </c>
      <c r="U40" s="133">
        <f t="shared" ref="U40" si="240">$C$32*U39/1000</f>
        <v>0</v>
      </c>
      <c r="V40" s="133">
        <f t="shared" ref="V40" si="241">$C$32*V39/1000</f>
        <v>0</v>
      </c>
      <c r="W40" s="133">
        <f t="shared" ref="W40" si="242">$C$32*W39/1000</f>
        <v>0</v>
      </c>
      <c r="X40" s="133">
        <f t="shared" ref="X40" si="243">$C$32*X39/1000</f>
        <v>0</v>
      </c>
    </row>
    <row r="41" spans="2:24" x14ac:dyDescent="0.25">
      <c r="B41" s="55">
        <f>B28</f>
        <v>0</v>
      </c>
      <c r="C41" s="55">
        <v>40</v>
      </c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33"/>
      <c r="U41" s="129"/>
      <c r="V41" s="129"/>
      <c r="W41" s="129">
        <v>40</v>
      </c>
      <c r="X41" s="129"/>
    </row>
    <row r="42" spans="2:24" x14ac:dyDescent="0.25">
      <c r="B42" s="81" t="s">
        <v>84</v>
      </c>
      <c r="C42" s="55"/>
      <c r="D42" s="133">
        <f>$C$32*D41/1000</f>
        <v>0</v>
      </c>
      <c r="E42" s="133">
        <f t="shared" ref="E42" si="244">$C$32*E41/1000</f>
        <v>0</v>
      </c>
      <c r="F42" s="133">
        <f t="shared" ref="F42" si="245">$C$32*F41/1000</f>
        <v>0</v>
      </c>
      <c r="G42" s="133">
        <f t="shared" ref="G42" si="246">$C$32*G41/1000</f>
        <v>0</v>
      </c>
      <c r="H42" s="133">
        <f t="shared" ref="H42" si="247">$C$32*H41/1000</f>
        <v>0</v>
      </c>
      <c r="I42" s="133">
        <f t="shared" ref="I42" si="248">$C$32*I41/1000</f>
        <v>0</v>
      </c>
      <c r="J42" s="133">
        <f t="shared" ref="J42" si="249">$C$32*J41/1000</f>
        <v>0</v>
      </c>
      <c r="K42" s="133">
        <f t="shared" ref="K42" si="250">$C$32*K41/1000</f>
        <v>0</v>
      </c>
      <c r="L42" s="133">
        <f t="shared" ref="L42" si="251">$C$32*L41/1000</f>
        <v>0</v>
      </c>
      <c r="M42" s="133">
        <f t="shared" ref="M42" si="252">$C$32*M41/1000</f>
        <v>0</v>
      </c>
      <c r="N42" s="133">
        <f t="shared" ref="N42" si="253">$C$32*N41/1000</f>
        <v>0</v>
      </c>
      <c r="O42" s="133">
        <f t="shared" ref="O42" si="254">$C$32*O41/1000</f>
        <v>0</v>
      </c>
      <c r="P42" s="133">
        <f t="shared" ref="P42" si="255">$C$32*P41/1000</f>
        <v>0</v>
      </c>
      <c r="Q42" s="133">
        <f t="shared" ref="Q42" si="256">$C$32*Q41/1000</f>
        <v>0</v>
      </c>
      <c r="R42" s="133">
        <f t="shared" ref="R42" si="257">$C$32*R41/1000</f>
        <v>0</v>
      </c>
      <c r="S42" s="133">
        <f t="shared" ref="S42" si="258">$C$32*S41/1000</f>
        <v>0</v>
      </c>
      <c r="T42" s="133">
        <f t="shared" ref="T42" si="259">$C$32*T41/1000</f>
        <v>0</v>
      </c>
      <c r="U42" s="133">
        <f t="shared" ref="U42" si="260">$C$32*U41/1000</f>
        <v>0</v>
      </c>
      <c r="V42" s="133">
        <f t="shared" ref="V42" si="261">$C$32*V41/1000</f>
        <v>0</v>
      </c>
      <c r="W42" s="133">
        <f t="shared" ref="W42" si="262">$C$32*W41/1000</f>
        <v>12</v>
      </c>
      <c r="X42" s="133">
        <f t="shared" ref="X42" si="263">$C$32*X41/1000</f>
        <v>0</v>
      </c>
    </row>
    <row r="43" spans="2:24" x14ac:dyDescent="0.25">
      <c r="B43" s="55">
        <f>B30</f>
        <v>0</v>
      </c>
      <c r="C43" s="55">
        <v>40</v>
      </c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29"/>
      <c r="W43" s="133"/>
      <c r="X43" s="133">
        <v>40</v>
      </c>
    </row>
    <row r="44" spans="2:24" x14ac:dyDescent="0.25">
      <c r="B44" s="81" t="s">
        <v>84</v>
      </c>
      <c r="C44" s="55"/>
      <c r="D44" s="133">
        <f>$C$32*D43/1000</f>
        <v>0</v>
      </c>
      <c r="E44" s="133">
        <f t="shared" ref="E44" si="264">$C$32*E43/1000</f>
        <v>0</v>
      </c>
      <c r="F44" s="133">
        <f t="shared" ref="F44" si="265">$C$32*F43/1000</f>
        <v>0</v>
      </c>
      <c r="G44" s="133">
        <f t="shared" ref="G44" si="266">$C$32*G43/1000</f>
        <v>0</v>
      </c>
      <c r="H44" s="133">
        <f t="shared" ref="H44" si="267">$C$32*H43/1000</f>
        <v>0</v>
      </c>
      <c r="I44" s="133">
        <f t="shared" ref="I44" si="268">$C$32*I43/1000</f>
        <v>0</v>
      </c>
      <c r="J44" s="133">
        <f t="shared" ref="J44" si="269">$C$32*J43/1000</f>
        <v>0</v>
      </c>
      <c r="K44" s="133">
        <f t="shared" ref="K44" si="270">$C$32*K43/1000</f>
        <v>0</v>
      </c>
      <c r="L44" s="133">
        <f t="shared" ref="L44" si="271">$C$32*L43/1000</f>
        <v>0</v>
      </c>
      <c r="M44" s="133">
        <f t="shared" ref="M44" si="272">$C$32*M43/1000</f>
        <v>0</v>
      </c>
      <c r="N44" s="133">
        <f t="shared" ref="N44" si="273">$C$32*N43/1000</f>
        <v>0</v>
      </c>
      <c r="O44" s="133">
        <f t="shared" ref="O44" si="274">$C$32*O43/1000</f>
        <v>0</v>
      </c>
      <c r="P44" s="133">
        <f t="shared" ref="P44" si="275">$C$32*P43/1000</f>
        <v>0</v>
      </c>
      <c r="Q44" s="133">
        <f t="shared" ref="Q44" si="276">$C$32*Q43/1000</f>
        <v>0</v>
      </c>
      <c r="R44" s="133">
        <f t="shared" ref="R44" si="277">$C$32*R43/1000</f>
        <v>0</v>
      </c>
      <c r="S44" s="133">
        <f t="shared" ref="S44" si="278">$C$32*S43/1000</f>
        <v>0</v>
      </c>
      <c r="T44" s="133">
        <f t="shared" ref="T44" si="279">$C$32*T43/1000</f>
        <v>0</v>
      </c>
      <c r="U44" s="133">
        <f t="shared" ref="U44" si="280">$C$32*U43/1000</f>
        <v>0</v>
      </c>
      <c r="V44" s="133">
        <f t="shared" ref="V44" si="281">$C$32*V43/1000</f>
        <v>0</v>
      </c>
      <c r="W44" s="133">
        <f t="shared" ref="W44" si="282">$C$32*W43/1000</f>
        <v>0</v>
      </c>
      <c r="X44" s="133">
        <f t="shared" ref="X44" si="283">$C$32*X43/1000</f>
        <v>12</v>
      </c>
    </row>
    <row r="45" spans="2:24" x14ac:dyDescent="0.25">
      <c r="B45" s="89" t="s">
        <v>94</v>
      </c>
      <c r="C45" s="55"/>
      <c r="D45" s="106">
        <f>D34+D36+D38+D40+D42+D44</f>
        <v>0</v>
      </c>
      <c r="E45" s="106">
        <f t="shared" ref="E45:X45" si="284">E34+E36+E38+E40+E42+E44</f>
        <v>0</v>
      </c>
      <c r="F45" s="106">
        <f t="shared" si="284"/>
        <v>1.1400000000000001</v>
      </c>
      <c r="G45" s="106">
        <f t="shared" si="284"/>
        <v>0</v>
      </c>
      <c r="H45" s="106">
        <f t="shared" si="284"/>
        <v>0</v>
      </c>
      <c r="I45" s="106">
        <f t="shared" si="284"/>
        <v>0</v>
      </c>
      <c r="J45" s="106">
        <f t="shared" si="284"/>
        <v>0</v>
      </c>
      <c r="K45" s="106">
        <f t="shared" si="284"/>
        <v>0</v>
      </c>
      <c r="L45" s="106">
        <f t="shared" si="284"/>
        <v>0</v>
      </c>
      <c r="M45" s="106">
        <f t="shared" si="284"/>
        <v>76.5</v>
      </c>
      <c r="N45" s="106">
        <f t="shared" si="284"/>
        <v>6</v>
      </c>
      <c r="O45" s="106">
        <f t="shared" si="284"/>
        <v>6.6</v>
      </c>
      <c r="P45" s="106">
        <f t="shared" si="284"/>
        <v>5.82</v>
      </c>
      <c r="Q45" s="106">
        <f t="shared" si="284"/>
        <v>0</v>
      </c>
      <c r="R45" s="106">
        <f t="shared" si="284"/>
        <v>32.700000000000003</v>
      </c>
      <c r="S45" s="106">
        <f t="shared" si="284"/>
        <v>0.6</v>
      </c>
      <c r="T45" s="106">
        <f t="shared" si="284"/>
        <v>60</v>
      </c>
      <c r="U45" s="106">
        <f t="shared" si="284"/>
        <v>0</v>
      </c>
      <c r="V45" s="106">
        <f t="shared" si="284"/>
        <v>0</v>
      </c>
      <c r="W45" s="106">
        <f t="shared" si="284"/>
        <v>12</v>
      </c>
      <c r="X45" s="106">
        <f t="shared" si="284"/>
        <v>12</v>
      </c>
    </row>
    <row r="46" spans="2:24" x14ac:dyDescent="0.25">
      <c r="B46" s="55" t="s">
        <v>85</v>
      </c>
      <c r="C46" s="55"/>
      <c r="D46" s="83">
        <f>D19+D32+D45</f>
        <v>0</v>
      </c>
      <c r="E46" s="83">
        <f t="shared" ref="E46:X46" si="285">E19+E32+E45</f>
        <v>0</v>
      </c>
      <c r="F46" s="83">
        <f t="shared" si="285"/>
        <v>2.9400000000000004</v>
      </c>
      <c r="G46" s="83">
        <f t="shared" si="285"/>
        <v>0</v>
      </c>
      <c r="H46" s="83">
        <f t="shared" si="285"/>
        <v>108</v>
      </c>
      <c r="I46" s="83">
        <f t="shared" si="285"/>
        <v>0</v>
      </c>
      <c r="J46" s="83">
        <f t="shared" si="285"/>
        <v>0</v>
      </c>
      <c r="K46" s="83">
        <f t="shared" si="285"/>
        <v>0</v>
      </c>
      <c r="L46" s="83">
        <f t="shared" si="285"/>
        <v>0</v>
      </c>
      <c r="M46" s="83">
        <f t="shared" si="285"/>
        <v>76.5</v>
      </c>
      <c r="N46" s="83">
        <f t="shared" si="285"/>
        <v>6</v>
      </c>
      <c r="O46" s="83">
        <f t="shared" si="285"/>
        <v>6.6</v>
      </c>
      <c r="P46" s="83">
        <f t="shared" si="285"/>
        <v>5.82</v>
      </c>
      <c r="Q46" s="83">
        <f>Q19+Q32+Q45</f>
        <v>32.4</v>
      </c>
      <c r="R46" s="83">
        <f t="shared" si="285"/>
        <v>74.099999999999994</v>
      </c>
      <c r="S46" s="83">
        <f t="shared" si="285"/>
        <v>0.6</v>
      </c>
      <c r="T46" s="83">
        <f t="shared" si="285"/>
        <v>60</v>
      </c>
      <c r="U46" s="83">
        <f t="shared" si="285"/>
        <v>0</v>
      </c>
      <c r="V46" s="83">
        <f t="shared" si="285"/>
        <v>0</v>
      </c>
      <c r="W46" s="83">
        <f t="shared" si="285"/>
        <v>30</v>
      </c>
      <c r="X46" s="83">
        <f t="shared" si="285"/>
        <v>30</v>
      </c>
    </row>
    <row r="47" spans="2:24" x14ac:dyDescent="0.25">
      <c r="B47" s="55"/>
      <c r="C47" s="55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</row>
  </sheetData>
  <mergeCells count="2">
    <mergeCell ref="C3:D3"/>
    <mergeCell ref="O3:S3"/>
  </mergeCells>
  <pageMargins left="0.7" right="0.7" top="0.75" bottom="0.75" header="0.3" footer="0.3"/>
  <pageSetup paperSize="9" scale="5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L50"/>
  <sheetViews>
    <sheetView workbookViewId="0">
      <pane xSplit="4" ySplit="4" topLeftCell="J29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4" max="4" width="42.7109375" customWidth="1"/>
    <col min="5" max="5" width="13" style="123" hidden="1" customWidth="1"/>
    <col min="6" max="6" width="15" style="123" hidden="1" customWidth="1"/>
    <col min="7" max="7" width="12.28515625" style="123" hidden="1" customWidth="1"/>
    <col min="8" max="8" width="13.140625" style="123" hidden="1" customWidth="1"/>
    <col min="9" max="9" width="15.7109375" style="123" hidden="1" customWidth="1"/>
    <col min="10" max="10" width="11.85546875" customWidth="1"/>
    <col min="11" max="11" width="20.7109375" customWidth="1"/>
  </cols>
  <sheetData>
    <row r="3" spans="4:12" ht="15.75" thickBot="1" x14ac:dyDescent="0.3"/>
    <row r="4" spans="4:12" x14ac:dyDescent="0.25">
      <c r="D4" s="151" t="s">
        <v>142</v>
      </c>
      <c r="E4" s="60" t="s">
        <v>165</v>
      </c>
      <c r="F4" s="60" t="s">
        <v>168</v>
      </c>
      <c r="G4" s="60" t="s">
        <v>169</v>
      </c>
      <c r="H4" s="60" t="s">
        <v>173</v>
      </c>
      <c r="I4" s="159" t="s">
        <v>175</v>
      </c>
      <c r="J4" s="161" t="s">
        <v>176</v>
      </c>
      <c r="K4" s="163" t="s">
        <v>177</v>
      </c>
      <c r="L4" s="162" t="s">
        <v>178</v>
      </c>
    </row>
    <row r="5" spans="4:12" x14ac:dyDescent="0.25">
      <c r="D5" s="147" t="s">
        <v>170</v>
      </c>
      <c r="E5" s="134">
        <f>'6д'!$F$7</f>
        <v>9</v>
      </c>
      <c r="F5" s="134"/>
      <c r="G5" s="134"/>
      <c r="H5" s="134"/>
      <c r="I5" s="177"/>
      <c r="J5" s="154">
        <f t="shared" ref="J5:J50" si="0">I5+H5+G5+F5+E5</f>
        <v>9</v>
      </c>
      <c r="K5" s="164">
        <f>J5</f>
        <v>9</v>
      </c>
      <c r="L5" s="166" t="s">
        <v>172</v>
      </c>
    </row>
    <row r="6" spans="4:12" x14ac:dyDescent="0.25">
      <c r="D6" s="147" t="s">
        <v>146</v>
      </c>
      <c r="E6" s="134"/>
      <c r="F6" s="134">
        <f>'7де'!$R$7</f>
        <v>42</v>
      </c>
      <c r="G6" s="134"/>
      <c r="H6" s="134">
        <f>'9де'!$T$6</f>
        <v>19.8</v>
      </c>
      <c r="I6" s="177"/>
      <c r="J6" s="154">
        <f t="shared" si="0"/>
        <v>61.8</v>
      </c>
      <c r="K6" s="164">
        <f>J6+'итого 5 дней'!J3</f>
        <v>61.8</v>
      </c>
      <c r="L6" s="166" t="s">
        <v>172</v>
      </c>
    </row>
    <row r="7" spans="4:12" x14ac:dyDescent="0.25">
      <c r="D7" s="147" t="s">
        <v>117</v>
      </c>
      <c r="E7" s="134">
        <f>'6д'!$L$7</f>
        <v>30.3</v>
      </c>
      <c r="F7" s="134"/>
      <c r="G7" s="134"/>
      <c r="H7" s="134">
        <f>'9де'!$L$6</f>
        <v>36.6</v>
      </c>
      <c r="I7" s="177"/>
      <c r="J7" s="154">
        <f t="shared" si="0"/>
        <v>66.900000000000006</v>
      </c>
      <c r="K7" s="164">
        <f>J7+'итого 5 дней'!J4</f>
        <v>103.5</v>
      </c>
      <c r="L7" s="166" t="s">
        <v>172</v>
      </c>
    </row>
    <row r="8" spans="4:12" x14ac:dyDescent="0.25">
      <c r="D8" s="147" t="s">
        <v>147</v>
      </c>
      <c r="E8" s="134">
        <f>'6д'!$I$7</f>
        <v>2.4</v>
      </c>
      <c r="F8" s="134"/>
      <c r="G8" s="134"/>
      <c r="H8" s="134"/>
      <c r="I8" s="177"/>
      <c r="J8" s="154">
        <f t="shared" si="0"/>
        <v>2.4</v>
      </c>
      <c r="K8" s="164">
        <f>J8+'итого 5 дней'!J5</f>
        <v>5.4</v>
      </c>
      <c r="L8" s="166" t="s">
        <v>172</v>
      </c>
    </row>
    <row r="9" spans="4:12" x14ac:dyDescent="0.25">
      <c r="D9" s="147" t="s">
        <v>148</v>
      </c>
      <c r="E9" s="134">
        <f>'6д'!$N$7</f>
        <v>0</v>
      </c>
      <c r="F9" s="134">
        <f>'7де'!$M$7</f>
        <v>9</v>
      </c>
      <c r="G9" s="134"/>
      <c r="H9" s="134"/>
      <c r="I9" s="177">
        <f>'10де'!$L$7</f>
        <v>0</v>
      </c>
      <c r="J9" s="154">
        <f t="shared" si="0"/>
        <v>9</v>
      </c>
      <c r="K9" s="164">
        <f>J9+'итого 5 дней'!J6</f>
        <v>42.21</v>
      </c>
      <c r="L9" s="166" t="s">
        <v>172</v>
      </c>
    </row>
    <row r="10" spans="4:12" x14ac:dyDescent="0.25">
      <c r="D10" s="147" t="s">
        <v>116</v>
      </c>
      <c r="E10" s="134"/>
      <c r="F10" s="134"/>
      <c r="G10" s="134"/>
      <c r="H10" s="134">
        <f>'9де'!$M$6</f>
        <v>27</v>
      </c>
      <c r="I10" s="177"/>
      <c r="J10" s="154">
        <f t="shared" si="0"/>
        <v>27</v>
      </c>
      <c r="K10" s="164">
        <f>J10+'итого 5 дней'!J7</f>
        <v>27</v>
      </c>
      <c r="L10" s="166" t="s">
        <v>172</v>
      </c>
    </row>
    <row r="11" spans="4:12" x14ac:dyDescent="0.25">
      <c r="D11" s="147" t="s">
        <v>149</v>
      </c>
      <c r="E11" s="134">
        <f>'6д'!$M$7</f>
        <v>30</v>
      </c>
      <c r="F11" s="134">
        <f>'7де'!$N$7</f>
        <v>9</v>
      </c>
      <c r="G11" s="134">
        <f>'8де'!$M$6</f>
        <v>24</v>
      </c>
      <c r="H11" s="134">
        <f>'9де'!$N$6</f>
        <v>123</v>
      </c>
      <c r="I11" s="177">
        <f>'10де'!$M$7</f>
        <v>76.5</v>
      </c>
      <c r="J11" s="154">
        <f t="shared" si="0"/>
        <v>262.5</v>
      </c>
      <c r="K11" s="164">
        <f>J11+'итого 5 дней'!J8</f>
        <v>305.03499999999997</v>
      </c>
      <c r="L11" s="166" t="s">
        <v>172</v>
      </c>
    </row>
    <row r="12" spans="4:12" x14ac:dyDescent="0.25">
      <c r="D12" s="147" t="s">
        <v>174</v>
      </c>
      <c r="E12" s="134"/>
      <c r="F12" s="134"/>
      <c r="G12" s="134"/>
      <c r="H12" s="134"/>
      <c r="I12" s="177">
        <f>'10де'!$H$7</f>
        <v>108</v>
      </c>
      <c r="J12" s="154">
        <f t="shared" si="0"/>
        <v>108</v>
      </c>
      <c r="K12" s="164">
        <f>J12</f>
        <v>108</v>
      </c>
      <c r="L12" s="166" t="s">
        <v>179</v>
      </c>
    </row>
    <row r="13" spans="4:12" x14ac:dyDescent="0.25">
      <c r="D13" s="147" t="s">
        <v>171</v>
      </c>
      <c r="E13" s="134"/>
      <c r="F13" s="134"/>
      <c r="G13" s="134"/>
      <c r="H13" s="134">
        <f>'9де'!$J$6</f>
        <v>9</v>
      </c>
      <c r="I13" s="177"/>
      <c r="J13" s="154">
        <f t="shared" si="0"/>
        <v>9</v>
      </c>
      <c r="K13" s="164">
        <f>J13+'итого 5 дней'!J9</f>
        <v>9.0150000000000006</v>
      </c>
      <c r="L13" s="166" t="s">
        <v>172</v>
      </c>
    </row>
    <row r="14" spans="4:12" x14ac:dyDescent="0.25">
      <c r="D14" s="147" t="s">
        <v>78</v>
      </c>
      <c r="E14" s="134"/>
      <c r="F14" s="134"/>
      <c r="G14" s="134">
        <f>'8де'!$H$6</f>
        <v>2.4</v>
      </c>
      <c r="H14" s="134"/>
      <c r="I14" s="177"/>
      <c r="J14" s="154">
        <f t="shared" si="0"/>
        <v>2.4</v>
      </c>
      <c r="K14" s="164">
        <f>J14</f>
        <v>2.4</v>
      </c>
      <c r="L14" s="166" t="s">
        <v>172</v>
      </c>
    </row>
    <row r="15" spans="4:12" x14ac:dyDescent="0.25">
      <c r="D15" s="147" t="s">
        <v>62</v>
      </c>
      <c r="E15" s="134"/>
      <c r="F15" s="134"/>
      <c r="G15" s="134"/>
      <c r="H15" s="134"/>
      <c r="I15" s="177">
        <f>'10де'!$N$7</f>
        <v>6</v>
      </c>
      <c r="J15" s="154">
        <f t="shared" si="0"/>
        <v>6</v>
      </c>
      <c r="K15" s="164">
        <f>J15+'итого 5 дней'!J10</f>
        <v>6</v>
      </c>
      <c r="L15" s="166" t="s">
        <v>172</v>
      </c>
    </row>
    <row r="16" spans="4:12" x14ac:dyDescent="0.25">
      <c r="D16" s="147" t="s">
        <v>134</v>
      </c>
      <c r="E16" s="134"/>
      <c r="F16" s="134"/>
      <c r="G16" s="134"/>
      <c r="H16" s="134">
        <f>'9де'!$D$6</f>
        <v>15</v>
      </c>
      <c r="I16" s="177"/>
      <c r="J16" s="154">
        <f t="shared" si="0"/>
        <v>15</v>
      </c>
      <c r="K16" s="164">
        <f>J16+'итого 5 дней'!J11</f>
        <v>39.061999999999998</v>
      </c>
      <c r="L16" s="166" t="s">
        <v>172</v>
      </c>
    </row>
    <row r="17" spans="4:12" x14ac:dyDescent="0.25">
      <c r="D17" s="147" t="s">
        <v>74</v>
      </c>
      <c r="E17" s="158">
        <f>'6д'!$D$7</f>
        <v>11.7</v>
      </c>
      <c r="F17" s="134"/>
      <c r="G17" s="134"/>
      <c r="H17" s="134"/>
      <c r="I17" s="177"/>
      <c r="J17" s="154">
        <f t="shared" si="0"/>
        <v>11.7</v>
      </c>
      <c r="K17" s="164">
        <f>J17</f>
        <v>11.7</v>
      </c>
      <c r="L17" s="166" t="s">
        <v>172</v>
      </c>
    </row>
    <row r="18" spans="4:12" x14ac:dyDescent="0.25">
      <c r="D18" s="147" t="s">
        <v>25</v>
      </c>
      <c r="E18" s="134"/>
      <c r="F18" s="134">
        <f>'7де'!$Q$7</f>
        <v>15</v>
      </c>
      <c r="G18" s="134">
        <f>'8де'!$Q$6</f>
        <v>1.8</v>
      </c>
      <c r="H18" s="134"/>
      <c r="I18" s="177"/>
      <c r="J18" s="154">
        <f t="shared" si="0"/>
        <v>16.8</v>
      </c>
      <c r="K18" s="164">
        <f>J18+'итого 5 дней'!J12</f>
        <v>16.84</v>
      </c>
      <c r="L18" s="166" t="s">
        <v>172</v>
      </c>
    </row>
    <row r="19" spans="4:12" x14ac:dyDescent="0.25">
      <c r="D19" s="147" t="s">
        <v>63</v>
      </c>
      <c r="E19" s="134">
        <f>'6д'!D52</f>
        <v>1.5</v>
      </c>
      <c r="F19" s="134"/>
      <c r="G19" s="134"/>
      <c r="H19" s="134"/>
      <c r="I19" s="177"/>
      <c r="J19" s="154">
        <f t="shared" si="0"/>
        <v>1.5</v>
      </c>
      <c r="K19" s="164">
        <f>J19+'итого 5 дней'!J13</f>
        <v>1.51</v>
      </c>
      <c r="L19" s="166" t="s">
        <v>172</v>
      </c>
    </row>
    <row r="20" spans="4:12" x14ac:dyDescent="0.25">
      <c r="D20" s="147" t="s">
        <v>163</v>
      </c>
      <c r="E20" s="134"/>
      <c r="F20" s="134">
        <f>'7де'!$D$7</f>
        <v>31.2</v>
      </c>
      <c r="G20" s="134">
        <f>'8де'!$N$6</f>
        <v>18</v>
      </c>
      <c r="H20" s="134"/>
      <c r="I20" s="177">
        <f>'10де'!Q7</f>
        <v>32.4</v>
      </c>
      <c r="J20" s="154">
        <f t="shared" si="0"/>
        <v>81.599999999999994</v>
      </c>
      <c r="K20" s="164">
        <f>J20+'итого 5 дней'!J14</f>
        <v>100.24378999999999</v>
      </c>
      <c r="L20" s="166" t="s">
        <v>172</v>
      </c>
    </row>
    <row r="21" spans="4:12" x14ac:dyDescent="0.25">
      <c r="D21" s="147" t="s">
        <v>56</v>
      </c>
      <c r="E21" s="134"/>
      <c r="F21" s="134"/>
      <c r="G21" s="134"/>
      <c r="H21" s="134"/>
      <c r="I21" s="177">
        <f>'10де'!Q8</f>
        <v>0</v>
      </c>
      <c r="J21" s="154">
        <f t="shared" si="0"/>
        <v>0</v>
      </c>
      <c r="K21" s="164">
        <f>J21+'итого 5 дней'!J15</f>
        <v>4.335</v>
      </c>
      <c r="L21" s="166" t="s">
        <v>172</v>
      </c>
    </row>
    <row r="22" spans="4:12" x14ac:dyDescent="0.25">
      <c r="D22" s="147" t="s">
        <v>166</v>
      </c>
      <c r="E22" s="134"/>
      <c r="F22" s="134">
        <f>'7де'!$S$7</f>
        <v>25.2</v>
      </c>
      <c r="G22" s="134"/>
      <c r="H22" s="134"/>
      <c r="I22" s="177">
        <f>'10де'!$R$7</f>
        <v>74.099999999999994</v>
      </c>
      <c r="J22" s="154">
        <f>I22+H22+G22+F22+E22</f>
        <v>99.3</v>
      </c>
      <c r="K22" s="164">
        <f>J22+'итого 5 дней'!J16</f>
        <v>163.68161000000001</v>
      </c>
      <c r="L22" s="166" t="s">
        <v>172</v>
      </c>
    </row>
    <row r="23" spans="4:12" x14ac:dyDescent="0.25">
      <c r="D23" s="147" t="s">
        <v>151</v>
      </c>
      <c r="E23" s="134"/>
      <c r="F23" s="134"/>
      <c r="G23" s="134"/>
      <c r="H23" s="134"/>
      <c r="I23" s="177"/>
      <c r="J23" s="154">
        <f t="shared" si="0"/>
        <v>0</v>
      </c>
      <c r="K23" s="164">
        <f>J23+'итого 5 дней'!J17</f>
        <v>7.0000000000000001E-3</v>
      </c>
      <c r="L23" s="166" t="s">
        <v>172</v>
      </c>
    </row>
    <row r="24" spans="4:12" x14ac:dyDescent="0.25">
      <c r="D24" s="147" t="s">
        <v>129</v>
      </c>
      <c r="E24" s="134"/>
      <c r="F24" s="134"/>
      <c r="G24" s="134"/>
      <c r="H24" s="134"/>
      <c r="I24" s="177"/>
      <c r="J24" s="154">
        <f t="shared" si="0"/>
        <v>0</v>
      </c>
      <c r="K24" s="164">
        <f>J24+'итого 5 дней'!J18</f>
        <v>0</v>
      </c>
      <c r="L24" s="166" t="s">
        <v>172</v>
      </c>
    </row>
    <row r="25" spans="4:12" x14ac:dyDescent="0.25">
      <c r="D25" s="147" t="s">
        <v>152</v>
      </c>
      <c r="E25" s="134">
        <f>'6д'!$P$7</f>
        <v>5.4</v>
      </c>
      <c r="F25" s="134">
        <f>'7де'!$P$7</f>
        <v>8.52</v>
      </c>
      <c r="G25" s="134">
        <f>'8де'!$P$6</f>
        <v>10.23</v>
      </c>
      <c r="H25" s="134">
        <f>'9де'!$Q$6</f>
        <v>13.379999999999999</v>
      </c>
      <c r="I25" s="177">
        <f>'10де'!$P$7</f>
        <v>5.82</v>
      </c>
      <c r="J25" s="154">
        <f t="shared" si="0"/>
        <v>43.35</v>
      </c>
      <c r="K25" s="164">
        <f>J25+'итого 5 дней'!J19</f>
        <v>57.563800000000001</v>
      </c>
      <c r="L25" s="166" t="s">
        <v>172</v>
      </c>
    </row>
    <row r="26" spans="4:12" x14ac:dyDescent="0.25">
      <c r="D26" s="147" t="s">
        <v>32</v>
      </c>
      <c r="E26" s="134">
        <f>'6д'!$J$7</f>
        <v>15</v>
      </c>
      <c r="F26" s="134"/>
      <c r="G26" s="134">
        <f>'8де'!$D$6</f>
        <v>31.2</v>
      </c>
      <c r="H26" s="134">
        <f>'9де'!$E$6</f>
        <v>9</v>
      </c>
      <c r="I26" s="177"/>
      <c r="J26" s="154">
        <f t="shared" si="0"/>
        <v>55.2</v>
      </c>
      <c r="K26" s="164">
        <f>J26+'итого 5 дней'!J20</f>
        <v>60</v>
      </c>
      <c r="L26" s="166" t="s">
        <v>172</v>
      </c>
    </row>
    <row r="27" spans="4:12" x14ac:dyDescent="0.25">
      <c r="D27" s="147" t="s">
        <v>33</v>
      </c>
      <c r="E27" s="134">
        <f>'6д'!$V$7</f>
        <v>5.7</v>
      </c>
      <c r="F27" s="134">
        <f>'7де'!$W$7</f>
        <v>3.5999999999999996</v>
      </c>
      <c r="G27" s="134">
        <f>'8де'!$U$6</f>
        <v>0.9</v>
      </c>
      <c r="H27" s="134">
        <f>'10де'!$F$7</f>
        <v>2.9400000000000004</v>
      </c>
      <c r="I27" s="177">
        <f>'10де'!$U$7</f>
        <v>0</v>
      </c>
      <c r="J27" s="154">
        <f t="shared" si="0"/>
        <v>13.14</v>
      </c>
      <c r="K27" s="164">
        <f>J27+'итого 5 дней'!J21</f>
        <v>19.755500000000001</v>
      </c>
      <c r="L27" s="166" t="s">
        <v>179</v>
      </c>
    </row>
    <row r="28" spans="4:12" x14ac:dyDescent="0.25">
      <c r="D28" s="147" t="s">
        <v>153</v>
      </c>
      <c r="E28" s="134">
        <f>'6д'!$G$7</f>
        <v>2.7</v>
      </c>
      <c r="F28" s="134">
        <f>'7де'!$F$7</f>
        <v>0.6</v>
      </c>
      <c r="G28" s="134">
        <f>'8де'!$F$6</f>
        <v>3.75</v>
      </c>
      <c r="H28" s="134">
        <f>'9де'!$F$6</f>
        <v>2.25</v>
      </c>
      <c r="I28" s="177"/>
      <c r="J28" s="154">
        <f t="shared" si="0"/>
        <v>9.3000000000000007</v>
      </c>
      <c r="K28" s="164">
        <f>J28+'итого 5 дней'!J22</f>
        <v>18.32207</v>
      </c>
      <c r="L28" s="166" t="s">
        <v>172</v>
      </c>
    </row>
    <row r="29" spans="4:12" x14ac:dyDescent="0.25">
      <c r="D29" s="147" t="s">
        <v>167</v>
      </c>
      <c r="E29" s="134"/>
      <c r="F29" s="134"/>
      <c r="G29" s="134">
        <f>'8де'!$R$6</f>
        <v>21.9</v>
      </c>
      <c r="H29" s="134">
        <f>'9де'!$R$6</f>
        <v>48</v>
      </c>
      <c r="I29" s="177"/>
      <c r="J29" s="154">
        <f t="shared" si="0"/>
        <v>69.900000000000006</v>
      </c>
      <c r="K29" s="164">
        <f>J29+'итого 5 дней'!J23</f>
        <v>85.050000000000011</v>
      </c>
      <c r="L29" s="166" t="s">
        <v>172</v>
      </c>
    </row>
    <row r="30" spans="4:12" x14ac:dyDescent="0.25">
      <c r="D30" s="147" t="s">
        <v>144</v>
      </c>
      <c r="E30" s="134">
        <f>'6д'!$E$7</f>
        <v>102</v>
      </c>
      <c r="F30" s="134"/>
      <c r="G30" s="134">
        <f>'8де'!$E$6</f>
        <v>63.6</v>
      </c>
      <c r="H30" s="178">
        <f>'9де'!$G$6</f>
        <v>18</v>
      </c>
      <c r="I30" s="177"/>
      <c r="J30" s="154">
        <f t="shared" si="0"/>
        <v>183.6</v>
      </c>
      <c r="K30" s="164">
        <f>J30+'итого 5 дней'!J24</f>
        <v>247.35499999999999</v>
      </c>
      <c r="L30" s="166" t="s">
        <v>179</v>
      </c>
    </row>
    <row r="31" spans="4:12" x14ac:dyDescent="0.25">
      <c r="D31" s="147" t="s">
        <v>154</v>
      </c>
      <c r="E31" s="134">
        <f>'6д'!$O$7</f>
        <v>3.75</v>
      </c>
      <c r="F31" s="134">
        <f>'7де'!$O$7</f>
        <v>15.6</v>
      </c>
      <c r="G31" s="134">
        <v>0.1</v>
      </c>
      <c r="H31" s="134">
        <f>'9де'!$P$6</f>
        <v>6.75</v>
      </c>
      <c r="I31" s="177">
        <f>'10де'!$O$7</f>
        <v>6.6</v>
      </c>
      <c r="J31" s="154">
        <f t="shared" si="0"/>
        <v>32.799999999999997</v>
      </c>
      <c r="K31" s="164">
        <f>J31+'итого 5 дней'!J25</f>
        <v>81.614699999999999</v>
      </c>
      <c r="L31" s="166" t="s">
        <v>172</v>
      </c>
    </row>
    <row r="32" spans="4:12" x14ac:dyDescent="0.25">
      <c r="D32" s="147" t="s">
        <v>155</v>
      </c>
      <c r="E32" s="134">
        <f>'6д'!$U$7</f>
        <v>0.9</v>
      </c>
      <c r="F32" s="134">
        <f>'7де'!$T$7</f>
        <v>1.5</v>
      </c>
      <c r="G32" s="134">
        <f>'8де'!$S$6</f>
        <v>3</v>
      </c>
      <c r="H32" s="134"/>
      <c r="I32" s="177">
        <f>'10де'!$V$7</f>
        <v>0</v>
      </c>
      <c r="J32" s="154">
        <f t="shared" si="0"/>
        <v>5.4</v>
      </c>
      <c r="K32" s="164">
        <f>J32+'итого 5 дней'!J26</f>
        <v>5.4030000000000005</v>
      </c>
      <c r="L32" s="166" t="s">
        <v>172</v>
      </c>
    </row>
    <row r="33" spans="4:12" x14ac:dyDescent="0.25">
      <c r="D33" s="147" t="s">
        <v>113</v>
      </c>
      <c r="E33" s="134">
        <f>'6д'!Y7</f>
        <v>5.0250000000000004</v>
      </c>
      <c r="F33" s="134">
        <f>'7де'!$J$7</f>
        <v>36</v>
      </c>
      <c r="G33" s="134"/>
      <c r="H33" s="134"/>
      <c r="I33" s="177"/>
      <c r="J33" s="154">
        <f t="shared" si="0"/>
        <v>41.024999999999999</v>
      </c>
      <c r="K33" s="164">
        <f>J33+'итого 5 дней'!J27</f>
        <v>71.101749999999996</v>
      </c>
      <c r="L33" s="166" t="s">
        <v>172</v>
      </c>
    </row>
    <row r="34" spans="4:12" x14ac:dyDescent="0.25">
      <c r="D34" s="147" t="s">
        <v>183</v>
      </c>
      <c r="E34" s="134">
        <f>'6д'!$R$7</f>
        <v>26.7</v>
      </c>
      <c r="F34" s="134"/>
      <c r="G34" s="134"/>
      <c r="H34" s="134"/>
      <c r="I34" s="177"/>
      <c r="J34" s="154">
        <f t="shared" si="0"/>
        <v>26.7</v>
      </c>
      <c r="K34" s="164">
        <f>J34</f>
        <v>26.7</v>
      </c>
      <c r="L34" s="166" t="s">
        <v>172</v>
      </c>
    </row>
    <row r="35" spans="4:12" x14ac:dyDescent="0.25">
      <c r="D35" s="147" t="s">
        <v>156</v>
      </c>
      <c r="E35" s="134">
        <f>'6д'!$H$7</f>
        <v>12</v>
      </c>
      <c r="F35" s="134">
        <f>'7де'!$G$7</f>
        <v>7.05</v>
      </c>
      <c r="G35" s="134">
        <f>'8де'!$G$6</f>
        <v>9.15</v>
      </c>
      <c r="H35" s="134">
        <f>'9де'!$H$6</f>
        <v>3.75</v>
      </c>
      <c r="I35" s="177">
        <f>'10де'!$G$7</f>
        <v>0</v>
      </c>
      <c r="J35" s="154">
        <f t="shared" si="0"/>
        <v>31.95</v>
      </c>
      <c r="K35" s="164">
        <f>J35+'итого 5 дней'!J28</f>
        <v>53.595799999999997</v>
      </c>
      <c r="L35" s="166" t="s">
        <v>172</v>
      </c>
    </row>
    <row r="36" spans="4:12" x14ac:dyDescent="0.25">
      <c r="D36" s="147" t="s">
        <v>157</v>
      </c>
      <c r="E36" s="134"/>
      <c r="F36" s="134">
        <f>'7де'!$L$7</f>
        <v>13.5</v>
      </c>
      <c r="G36" s="134">
        <f>'8де'!$L$6</f>
        <v>30</v>
      </c>
      <c r="H36" s="134"/>
      <c r="I36" s="177">
        <f>'10де'!$K$7</f>
        <v>0</v>
      </c>
      <c r="J36" s="154">
        <f t="shared" si="0"/>
        <v>43.5</v>
      </c>
      <c r="K36" s="164">
        <f>J36+'итого 5 дней'!J29</f>
        <v>57.081630000000004</v>
      </c>
      <c r="L36" s="166" t="s">
        <v>172</v>
      </c>
    </row>
    <row r="37" spans="4:12" x14ac:dyDescent="0.25">
      <c r="D37" s="147" t="s">
        <v>184</v>
      </c>
      <c r="E37" s="134"/>
      <c r="F37" s="134">
        <f>'7де'!$V$7</f>
        <v>60</v>
      </c>
      <c r="G37" s="134"/>
      <c r="H37" s="134">
        <f>'9де'!$O$6</f>
        <v>120</v>
      </c>
      <c r="I37" s="177">
        <f>'10де'!$T$7</f>
        <v>60</v>
      </c>
      <c r="J37" s="154">
        <f t="shared" si="0"/>
        <v>240</v>
      </c>
      <c r="K37" s="164">
        <f>J37+'итого 5 дней'!J30</f>
        <v>240.2</v>
      </c>
      <c r="L37" s="166" t="s">
        <v>179</v>
      </c>
    </row>
    <row r="38" spans="4:12" x14ac:dyDescent="0.25">
      <c r="D38" s="147" t="s">
        <v>185</v>
      </c>
      <c r="E38" s="148">
        <f>'1 д'!$K$6</f>
        <v>9.1000000000000004E-3</v>
      </c>
      <c r="F38" s="148">
        <f>'1 д'!$K$6</f>
        <v>9.1000000000000004E-3</v>
      </c>
      <c r="G38" s="148">
        <f>'1 д'!$K$6</f>
        <v>9.1000000000000004E-3</v>
      </c>
      <c r="H38" s="148">
        <f>'1 д'!$K$6</f>
        <v>9.1000000000000004E-3</v>
      </c>
      <c r="I38" s="160">
        <f>'1 д'!$K$6</f>
        <v>9.1000000000000004E-3</v>
      </c>
      <c r="J38" s="154">
        <f t="shared" si="0"/>
        <v>4.5499999999999999E-2</v>
      </c>
      <c r="K38" s="164">
        <f>J38+'итого 5 дней'!J31</f>
        <v>9.0999999999999998E-2</v>
      </c>
      <c r="L38" s="166" t="s">
        <v>172</v>
      </c>
    </row>
    <row r="39" spans="4:12" x14ac:dyDescent="0.25">
      <c r="D39" s="147" t="s">
        <v>143</v>
      </c>
      <c r="E39" s="134">
        <f>'6д'!T53</f>
        <v>3</v>
      </c>
      <c r="F39" s="134"/>
      <c r="G39" s="134"/>
      <c r="H39" s="134"/>
      <c r="I39" s="177"/>
      <c r="J39" s="154">
        <f t="shared" si="0"/>
        <v>3</v>
      </c>
      <c r="K39" s="164">
        <f>J39+'итого 5 дней'!J32</f>
        <v>3.01</v>
      </c>
      <c r="L39" s="166" t="s">
        <v>172</v>
      </c>
    </row>
    <row r="40" spans="4:12" x14ac:dyDescent="0.25">
      <c r="D40" s="147" t="s">
        <v>192</v>
      </c>
      <c r="E40" s="134"/>
      <c r="F40" s="134"/>
      <c r="G40" s="134"/>
      <c r="H40" s="134"/>
      <c r="I40" s="177"/>
      <c r="J40" s="154">
        <f t="shared" si="0"/>
        <v>0</v>
      </c>
      <c r="K40" s="164">
        <f>'итого 5 дней'!J33</f>
        <v>18</v>
      </c>
      <c r="L40" s="166" t="s">
        <v>172</v>
      </c>
    </row>
    <row r="41" spans="4:12" x14ac:dyDescent="0.25">
      <c r="D41" s="147" t="s">
        <v>159</v>
      </c>
      <c r="E41" s="134"/>
      <c r="F41" s="134"/>
      <c r="G41" s="134"/>
      <c r="H41" s="134">
        <f>'9де'!$W$6</f>
        <v>6.6</v>
      </c>
      <c r="I41" s="177"/>
      <c r="J41" s="154">
        <f t="shared" si="0"/>
        <v>6.6</v>
      </c>
      <c r="K41" s="164">
        <f>J41+'итого 5 дней'!J34</f>
        <v>9.6120000000000001</v>
      </c>
      <c r="L41" s="166" t="s">
        <v>172</v>
      </c>
    </row>
    <row r="42" spans="4:12" x14ac:dyDescent="0.25">
      <c r="D42" s="147" t="s">
        <v>48</v>
      </c>
      <c r="E42" s="134">
        <f>'6д'!$Q$7</f>
        <v>6</v>
      </c>
      <c r="F42" s="134">
        <f>'7де'!$I$7</f>
        <v>12</v>
      </c>
      <c r="G42" s="134"/>
      <c r="H42" s="134">
        <f>'9де'!$I$6</f>
        <v>6</v>
      </c>
      <c r="I42" s="177"/>
      <c r="J42" s="154">
        <f t="shared" si="0"/>
        <v>24</v>
      </c>
      <c r="K42" s="164">
        <f>J42+'итого 5 дней'!J35</f>
        <v>30.02</v>
      </c>
      <c r="L42" s="166" t="s">
        <v>172</v>
      </c>
    </row>
    <row r="43" spans="4:12" x14ac:dyDescent="0.25">
      <c r="D43" s="147" t="s">
        <v>160</v>
      </c>
      <c r="E43" s="134"/>
      <c r="F43" s="134"/>
      <c r="G43" s="134">
        <f>'8де'!$I$6</f>
        <v>9</v>
      </c>
      <c r="H43" s="134"/>
      <c r="I43" s="177"/>
      <c r="J43" s="154">
        <f t="shared" si="0"/>
        <v>9</v>
      </c>
      <c r="K43" s="164">
        <f>J43+'итого 5 дней'!J36</f>
        <v>9</v>
      </c>
      <c r="L43" s="166" t="s">
        <v>172</v>
      </c>
    </row>
    <row r="44" spans="4:12" x14ac:dyDescent="0.25">
      <c r="D44" s="147" t="s">
        <v>141</v>
      </c>
      <c r="E44" s="134"/>
      <c r="F44" s="134"/>
      <c r="G44" s="134"/>
      <c r="H44" s="134"/>
      <c r="I44" s="177"/>
      <c r="J44" s="154">
        <f t="shared" si="0"/>
        <v>0</v>
      </c>
      <c r="K44" s="164">
        <f>'итого 5 дней'!J37</f>
        <v>48</v>
      </c>
      <c r="L44" s="166" t="s">
        <v>172</v>
      </c>
    </row>
    <row r="45" spans="4:12" x14ac:dyDescent="0.25">
      <c r="D45" s="147" t="s">
        <v>135</v>
      </c>
      <c r="E45" s="134">
        <f>'6д'!$S$7</f>
        <v>1.5</v>
      </c>
      <c r="F45" s="134">
        <f>'7де'!$U$7</f>
        <v>4.3499999999999996</v>
      </c>
      <c r="G45" s="134">
        <f>'8де'!$T$6</f>
        <v>1.8</v>
      </c>
      <c r="H45" s="134">
        <f>'9де'!$U$6</f>
        <v>0.9</v>
      </c>
      <c r="I45" s="177">
        <f>'10де'!$S$7</f>
        <v>0.6</v>
      </c>
      <c r="J45" s="154">
        <f t="shared" si="0"/>
        <v>9.1499999999999986</v>
      </c>
      <c r="K45" s="164">
        <f>J45+'итого 5 дней'!J38</f>
        <v>12.763439999999999</v>
      </c>
      <c r="L45" s="166" t="s">
        <v>172</v>
      </c>
    </row>
    <row r="46" spans="4:12" x14ac:dyDescent="0.25">
      <c r="D46" s="147" t="s">
        <v>180</v>
      </c>
      <c r="E46" s="134">
        <f>'6д'!$W$7</f>
        <v>30</v>
      </c>
      <c r="F46" s="134">
        <f>'7де'!$X$7</f>
        <v>30</v>
      </c>
      <c r="G46" s="134">
        <f>'8де'!$W$6</f>
        <v>34.5</v>
      </c>
      <c r="H46" s="134">
        <f>'9де'!$X$6</f>
        <v>34.5</v>
      </c>
      <c r="I46" s="177">
        <f>'10де'!$W$7</f>
        <v>30</v>
      </c>
      <c r="J46" s="154">
        <f t="shared" si="0"/>
        <v>159</v>
      </c>
      <c r="K46" s="164">
        <f>J46+'итого 5 дней'!J38</f>
        <v>162.61344</v>
      </c>
      <c r="L46" s="166" t="s">
        <v>172</v>
      </c>
    </row>
    <row r="47" spans="4:12" x14ac:dyDescent="0.25">
      <c r="D47" s="147" t="s">
        <v>181</v>
      </c>
      <c r="E47" s="134">
        <f>'6д'!$X$7</f>
        <v>30</v>
      </c>
      <c r="F47" s="134">
        <f>'7де'!$Y$7</f>
        <v>30</v>
      </c>
      <c r="G47" s="134">
        <f>'8де'!$X$6</f>
        <v>30</v>
      </c>
      <c r="H47" s="134">
        <f>'9де'!$Y$6</f>
        <v>30</v>
      </c>
      <c r="I47" s="177">
        <f>'10де'!$X$7</f>
        <v>30</v>
      </c>
      <c r="J47" s="154">
        <f t="shared" si="0"/>
        <v>150</v>
      </c>
      <c r="K47" s="164">
        <f>J47+'итого 5 дней'!J40</f>
        <v>174.14</v>
      </c>
      <c r="L47" s="166" t="s">
        <v>172</v>
      </c>
    </row>
    <row r="48" spans="4:12" x14ac:dyDescent="0.25">
      <c r="D48" s="147" t="s">
        <v>161</v>
      </c>
      <c r="E48" s="134"/>
      <c r="F48" s="134"/>
      <c r="G48" s="134"/>
      <c r="H48" s="134"/>
      <c r="I48" s="177"/>
      <c r="J48" s="154">
        <f t="shared" si="0"/>
        <v>0</v>
      </c>
      <c r="K48" s="164">
        <f>'итого 5 дней'!J41</f>
        <v>0.60099999999999998</v>
      </c>
      <c r="L48" s="166" t="s">
        <v>172</v>
      </c>
    </row>
    <row r="49" spans="4:12" x14ac:dyDescent="0.25">
      <c r="D49" s="147" t="s">
        <v>112</v>
      </c>
      <c r="E49" s="134">
        <f>'6д'!$K$7</f>
        <v>30</v>
      </c>
      <c r="F49" s="134"/>
      <c r="G49" s="134">
        <f>'8де'!$J$6</f>
        <v>67.5</v>
      </c>
      <c r="H49" s="134">
        <f>'9де'!$K$6</f>
        <v>30</v>
      </c>
      <c r="I49" s="177"/>
      <c r="J49" s="154">
        <f t="shared" si="0"/>
        <v>127.5</v>
      </c>
      <c r="K49" s="164">
        <f>J49+'итого 5 дней'!J42</f>
        <v>229.89</v>
      </c>
      <c r="L49" s="166" t="s">
        <v>172</v>
      </c>
    </row>
    <row r="50" spans="4:12" ht="15.75" thickBot="1" x14ac:dyDescent="0.3">
      <c r="D50" s="147" t="s">
        <v>186</v>
      </c>
      <c r="E50" s="134"/>
      <c r="F50" s="134"/>
      <c r="G50" s="134">
        <f>'8де'!$V$6</f>
        <v>0.9</v>
      </c>
      <c r="H50" s="134">
        <f>'9де'!$S$6</f>
        <v>2.4</v>
      </c>
      <c r="I50" s="177"/>
      <c r="J50" s="155">
        <f t="shared" si="0"/>
        <v>3.3</v>
      </c>
      <c r="K50" s="165">
        <f>(J50+'итого 5 дней'!J43)/0.04</f>
        <v>340.7</v>
      </c>
      <c r="L50" s="167" t="s">
        <v>182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2:AZ49"/>
  <sheetViews>
    <sheetView zoomScale="90" zoomScaleNormal="90" workbookViewId="0">
      <pane xSplit="2" ySplit="5" topLeftCell="C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1" max="1" width="29.7109375" customWidth="1"/>
    <col min="2" max="25" width="8.7109375" customWidth="1"/>
  </cols>
  <sheetData>
    <row r="2" spans="1:25" x14ac:dyDescent="0.25">
      <c r="A2" t="s">
        <v>86</v>
      </c>
      <c r="C2" s="20" t="s">
        <v>87</v>
      </c>
      <c r="D2" s="20"/>
      <c r="E2" s="20"/>
      <c r="F2" s="20"/>
      <c r="G2" s="20"/>
      <c r="H2" s="20"/>
      <c r="I2" s="20"/>
      <c r="J2" s="20"/>
      <c r="K2" s="20"/>
      <c r="L2" s="20"/>
      <c r="N2" s="227" t="s">
        <v>109</v>
      </c>
      <c r="O2" s="227"/>
      <c r="P2" s="227"/>
      <c r="Q2" s="227"/>
      <c r="R2" s="227"/>
      <c r="S2" s="20"/>
      <c r="T2" s="20"/>
    </row>
    <row r="3" spans="1:25" x14ac:dyDescent="0.25">
      <c r="B3" s="226" t="s">
        <v>88</v>
      </c>
      <c r="C3" s="226"/>
    </row>
    <row r="5" spans="1:25" ht="93.75" customHeight="1" x14ac:dyDescent="0.25">
      <c r="A5" s="55"/>
      <c r="B5" s="96" t="s">
        <v>52</v>
      </c>
      <c r="C5" s="96" t="s">
        <v>63</v>
      </c>
      <c r="D5" s="96" t="s">
        <v>37</v>
      </c>
      <c r="E5" s="96" t="s">
        <v>38</v>
      </c>
      <c r="F5" s="96" t="s">
        <v>51</v>
      </c>
      <c r="G5" s="96" t="s">
        <v>39</v>
      </c>
      <c r="H5" s="96" t="s">
        <v>60</v>
      </c>
      <c r="I5" s="96" t="s">
        <v>107</v>
      </c>
      <c r="J5" s="96" t="s">
        <v>112</v>
      </c>
      <c r="K5" s="96" t="s">
        <v>126</v>
      </c>
      <c r="L5" s="96" t="s">
        <v>41</v>
      </c>
      <c r="M5" s="96" t="s">
        <v>44</v>
      </c>
      <c r="N5" s="96" t="s">
        <v>42</v>
      </c>
      <c r="O5" s="96" t="s">
        <v>43</v>
      </c>
      <c r="P5" s="96" t="s">
        <v>79</v>
      </c>
      <c r="Q5" s="96" t="s">
        <v>187</v>
      </c>
      <c r="R5" s="96" t="s">
        <v>45</v>
      </c>
      <c r="S5" s="96" t="s">
        <v>46</v>
      </c>
      <c r="T5" s="96" t="s">
        <v>47</v>
      </c>
      <c r="U5" s="96" t="s">
        <v>48</v>
      </c>
      <c r="V5" s="96" t="s">
        <v>49</v>
      </c>
      <c r="W5" s="96" t="s">
        <v>50</v>
      </c>
      <c r="X5" s="96" t="s">
        <v>33</v>
      </c>
      <c r="Y5" s="96" t="s">
        <v>113</v>
      </c>
    </row>
    <row r="6" spans="1:25" ht="15" customHeight="1" x14ac:dyDescent="0.25">
      <c r="A6" s="82" t="str">
        <f>A49</f>
        <v xml:space="preserve">ИТОГО ЗА ДЕНЬ </v>
      </c>
      <c r="B6" s="61"/>
      <c r="C6" s="146">
        <f>C49</f>
        <v>0.04</v>
      </c>
      <c r="D6" s="146">
        <f t="shared" ref="D6:X6" si="0">D49</f>
        <v>8.5000000000000006E-2</v>
      </c>
      <c r="E6" s="146">
        <f t="shared" si="0"/>
        <v>6.0000000000000001E-3</v>
      </c>
      <c r="F6" s="146">
        <f t="shared" si="0"/>
        <v>2.58E-2</v>
      </c>
      <c r="G6" s="146">
        <f t="shared" si="0"/>
        <v>1E-3</v>
      </c>
      <c r="H6" s="146">
        <f t="shared" si="0"/>
        <v>7.0000000000000001E-3</v>
      </c>
      <c r="I6" s="146">
        <f t="shared" si="0"/>
        <v>0.04</v>
      </c>
      <c r="J6" s="146">
        <f t="shared" si="0"/>
        <v>0.1</v>
      </c>
      <c r="K6" s="146">
        <f t="shared" si="0"/>
        <v>9.1000000000000004E-3</v>
      </c>
      <c r="L6" s="146">
        <f t="shared" si="0"/>
        <v>0.1</v>
      </c>
      <c r="M6" s="146">
        <f t="shared" si="0"/>
        <v>0</v>
      </c>
      <c r="N6" s="146">
        <f t="shared" si="0"/>
        <v>1.4700000000000001E-2</v>
      </c>
      <c r="O6" s="146">
        <f t="shared" si="0"/>
        <v>2.3599999999999999E-2</v>
      </c>
      <c r="P6" s="146">
        <f t="shared" si="0"/>
        <v>8.1629999999999994E-2</v>
      </c>
      <c r="Q6" s="146">
        <f t="shared" si="0"/>
        <v>7.0000000000000007E-2</v>
      </c>
      <c r="R6" s="146">
        <f t="shared" si="0"/>
        <v>5.0000000000000001E-3</v>
      </c>
      <c r="S6" s="146">
        <f t="shared" si="0"/>
        <v>1.5E-3</v>
      </c>
      <c r="T6" s="146">
        <f t="shared" si="0"/>
        <v>6.2E-2</v>
      </c>
      <c r="U6" s="146">
        <f t="shared" si="0"/>
        <v>0.02</v>
      </c>
      <c r="V6" s="146">
        <f t="shared" si="0"/>
        <v>7.5000000000000011E-2</v>
      </c>
      <c r="W6" s="146">
        <f t="shared" si="0"/>
        <v>0.04</v>
      </c>
      <c r="X6" s="146">
        <f t="shared" si="0"/>
        <v>9.4999999999999998E-3</v>
      </c>
      <c r="Y6" s="146">
        <f t="shared" ref="Y6" si="1">Y49</f>
        <v>1.6750000000000001E-2</v>
      </c>
    </row>
    <row r="7" spans="1:25" ht="15" customHeight="1" x14ac:dyDescent="0.25">
      <c r="A7" s="82" t="s">
        <v>91</v>
      </c>
      <c r="B7" s="63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</row>
    <row r="8" spans="1:25" ht="15" customHeight="1" x14ac:dyDescent="0.25">
      <c r="A8" s="55" t="e">
        <f>#REF!</f>
        <v>#REF!</v>
      </c>
      <c r="B8" s="55">
        <v>200</v>
      </c>
      <c r="C8" s="126">
        <v>30</v>
      </c>
      <c r="D8" s="126">
        <v>70</v>
      </c>
      <c r="E8" s="126">
        <v>3</v>
      </c>
      <c r="F8" s="126">
        <v>5</v>
      </c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</row>
    <row r="9" spans="1:25" ht="15" customHeight="1" x14ac:dyDescent="0.25">
      <c r="A9" s="81" t="s">
        <v>84</v>
      </c>
      <c r="B9" s="121"/>
      <c r="C9" s="127">
        <f>$B$7*C8/1000</f>
        <v>0.03</v>
      </c>
      <c r="D9" s="127">
        <f t="shared" ref="D9:F9" si="2">$B$7*D8/1000</f>
        <v>7.0000000000000007E-2</v>
      </c>
      <c r="E9" s="127">
        <f t="shared" si="2"/>
        <v>3.0000000000000001E-3</v>
      </c>
      <c r="F9" s="127">
        <f t="shared" si="2"/>
        <v>5.0000000000000001E-3</v>
      </c>
      <c r="G9" s="127"/>
      <c r="H9" s="127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</row>
    <row r="10" spans="1:25" ht="15" customHeight="1" x14ac:dyDescent="0.25">
      <c r="A10" s="7" t="s">
        <v>35</v>
      </c>
      <c r="B10" s="122" t="e">
        <f>#REF!</f>
        <v>#REF!</v>
      </c>
      <c r="C10" s="83"/>
      <c r="D10" s="83"/>
      <c r="E10" s="83"/>
      <c r="F10" s="83">
        <v>10</v>
      </c>
      <c r="G10" s="83">
        <v>1</v>
      </c>
      <c r="H10" s="83">
        <v>7</v>
      </c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</row>
    <row r="11" spans="1:25" ht="15" customHeight="1" x14ac:dyDescent="0.25">
      <c r="A11" s="81" t="s">
        <v>84</v>
      </c>
      <c r="B11" s="97"/>
      <c r="C11" s="83">
        <f>$B$7*C10/1000</f>
        <v>0</v>
      </c>
      <c r="D11" s="83">
        <f>$B$7*D10/1000</f>
        <v>0</v>
      </c>
      <c r="E11" s="83">
        <f t="shared" ref="E11:H11" si="3">$B$7*E10/1000</f>
        <v>0</v>
      </c>
      <c r="F11" s="83">
        <f t="shared" si="3"/>
        <v>0.01</v>
      </c>
      <c r="G11" s="83">
        <f t="shared" si="3"/>
        <v>1E-3</v>
      </c>
      <c r="H11" s="83">
        <f t="shared" si="3"/>
        <v>7.0000000000000001E-3</v>
      </c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</row>
    <row r="12" spans="1:25" ht="15" customHeight="1" x14ac:dyDescent="0.25">
      <c r="A12" s="14" t="s">
        <v>30</v>
      </c>
      <c r="B12" s="122" t="s">
        <v>27</v>
      </c>
      <c r="C12" s="83"/>
      <c r="D12" s="83"/>
      <c r="E12" s="83"/>
      <c r="F12" s="83"/>
      <c r="G12" s="83"/>
      <c r="H12" s="83"/>
      <c r="I12" s="83">
        <v>40</v>
      </c>
      <c r="J12" s="83"/>
      <c r="K12" s="83">
        <v>6</v>
      </c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</row>
    <row r="13" spans="1:25" ht="15" customHeight="1" x14ac:dyDescent="0.25">
      <c r="A13" s="81" t="s">
        <v>84</v>
      </c>
      <c r="B13" s="62"/>
      <c r="C13" s="83">
        <f>$B$7*C12/1000</f>
        <v>0</v>
      </c>
      <c r="D13" s="83">
        <f t="shared" ref="D13:X13" si="4">$B$7*D12/1000</f>
        <v>0</v>
      </c>
      <c r="E13" s="83">
        <f t="shared" si="4"/>
        <v>0</v>
      </c>
      <c r="F13" s="83">
        <f t="shared" si="4"/>
        <v>0</v>
      </c>
      <c r="G13" s="83">
        <f t="shared" si="4"/>
        <v>0</v>
      </c>
      <c r="H13" s="83"/>
      <c r="I13" s="83">
        <f t="shared" si="4"/>
        <v>0.04</v>
      </c>
      <c r="J13" s="83">
        <f t="shared" si="4"/>
        <v>0</v>
      </c>
      <c r="K13" s="83">
        <f t="shared" si="4"/>
        <v>6.0000000000000001E-3</v>
      </c>
      <c r="L13" s="83">
        <f t="shared" si="4"/>
        <v>0</v>
      </c>
      <c r="M13" s="83">
        <f t="shared" si="4"/>
        <v>0</v>
      </c>
      <c r="N13" s="83">
        <f t="shared" si="4"/>
        <v>0</v>
      </c>
      <c r="O13" s="83">
        <f t="shared" si="4"/>
        <v>0</v>
      </c>
      <c r="P13" s="83"/>
      <c r="Q13" s="83">
        <f t="shared" si="4"/>
        <v>0</v>
      </c>
      <c r="R13" s="83">
        <f t="shared" si="4"/>
        <v>0</v>
      </c>
      <c r="S13" s="83">
        <f t="shared" si="4"/>
        <v>0</v>
      </c>
      <c r="T13" s="83">
        <f t="shared" si="4"/>
        <v>0</v>
      </c>
      <c r="U13" s="83">
        <f t="shared" si="4"/>
        <v>0</v>
      </c>
      <c r="V13" s="83">
        <f t="shared" si="4"/>
        <v>0</v>
      </c>
      <c r="W13" s="83">
        <f t="shared" si="4"/>
        <v>0</v>
      </c>
      <c r="X13" s="83">
        <f t="shared" si="4"/>
        <v>0</v>
      </c>
      <c r="Y13" s="83">
        <f t="shared" ref="Y13" si="5">$B$7*Y12/1000</f>
        <v>0</v>
      </c>
    </row>
    <row r="14" spans="1:25" ht="15" customHeight="1" x14ac:dyDescent="0.25">
      <c r="A14" s="55" t="e">
        <f>#REF!</f>
        <v>#REF!</v>
      </c>
      <c r="B14" s="62" t="s">
        <v>34</v>
      </c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>
        <v>35</v>
      </c>
      <c r="W14" s="83"/>
      <c r="X14" s="83"/>
      <c r="Y14" s="83"/>
    </row>
    <row r="15" spans="1:25" ht="15" customHeight="1" x14ac:dyDescent="0.25">
      <c r="A15" s="81" t="s">
        <v>84</v>
      </c>
      <c r="B15" s="62"/>
      <c r="C15" s="83">
        <f>$B$7*C14/1000</f>
        <v>0</v>
      </c>
      <c r="D15" s="83">
        <f t="shared" ref="D15:X15" si="6">$B$7*D14/1000</f>
        <v>0</v>
      </c>
      <c r="E15" s="83">
        <f t="shared" si="6"/>
        <v>0</v>
      </c>
      <c r="F15" s="83">
        <f t="shared" si="6"/>
        <v>0</v>
      </c>
      <c r="G15" s="83">
        <f t="shared" si="6"/>
        <v>0</v>
      </c>
      <c r="H15" s="83"/>
      <c r="I15" s="83">
        <f t="shared" si="6"/>
        <v>0</v>
      </c>
      <c r="J15" s="83">
        <f t="shared" si="6"/>
        <v>0</v>
      </c>
      <c r="K15" s="83">
        <f t="shared" si="6"/>
        <v>0</v>
      </c>
      <c r="L15" s="83">
        <f t="shared" si="6"/>
        <v>0</v>
      </c>
      <c r="M15" s="83">
        <f t="shared" si="6"/>
        <v>0</v>
      </c>
      <c r="N15" s="83">
        <f t="shared" si="6"/>
        <v>0</v>
      </c>
      <c r="O15" s="83">
        <f t="shared" si="6"/>
        <v>0</v>
      </c>
      <c r="P15" s="83"/>
      <c r="Q15" s="83">
        <f t="shared" si="6"/>
        <v>0</v>
      </c>
      <c r="R15" s="83">
        <f t="shared" si="6"/>
        <v>0</v>
      </c>
      <c r="S15" s="83">
        <f t="shared" si="6"/>
        <v>0</v>
      </c>
      <c r="T15" s="83">
        <f t="shared" si="6"/>
        <v>0</v>
      </c>
      <c r="U15" s="83">
        <f t="shared" si="6"/>
        <v>0</v>
      </c>
      <c r="V15" s="83">
        <f t="shared" si="6"/>
        <v>3.5000000000000003E-2</v>
      </c>
      <c r="W15" s="83">
        <f t="shared" si="6"/>
        <v>0</v>
      </c>
      <c r="X15" s="83">
        <f t="shared" si="6"/>
        <v>0</v>
      </c>
      <c r="Y15" s="83">
        <f t="shared" ref="Y15" si="7">$B$7*Y14/1000</f>
        <v>0</v>
      </c>
    </row>
    <row r="16" spans="1:25" ht="15" customHeight="1" x14ac:dyDescent="0.25">
      <c r="A16" s="55" t="e">
        <f>#REF!</f>
        <v>#REF!</v>
      </c>
      <c r="B16" s="62" t="e">
        <f>#REF!</f>
        <v>#REF!</v>
      </c>
      <c r="C16" s="83"/>
      <c r="D16" s="83"/>
      <c r="E16" s="83"/>
      <c r="F16" s="83"/>
      <c r="G16" s="83"/>
      <c r="H16" s="83"/>
      <c r="I16" s="83"/>
      <c r="J16" s="83">
        <v>100</v>
      </c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</row>
    <row r="17" spans="1:52" ht="15" customHeight="1" x14ac:dyDescent="0.25">
      <c r="A17" s="81" t="s">
        <v>84</v>
      </c>
      <c r="B17" s="55"/>
      <c r="C17" s="83">
        <f>$B$7*C16/1000</f>
        <v>0</v>
      </c>
      <c r="D17" s="83">
        <f t="shared" ref="D17:X17" si="8">$B$7*D16/1000</f>
        <v>0</v>
      </c>
      <c r="E17" s="83">
        <f t="shared" si="8"/>
        <v>0</v>
      </c>
      <c r="F17" s="83">
        <f t="shared" si="8"/>
        <v>0</v>
      </c>
      <c r="G17" s="83">
        <f t="shared" si="8"/>
        <v>0</v>
      </c>
      <c r="H17" s="83"/>
      <c r="I17" s="83">
        <f t="shared" si="8"/>
        <v>0</v>
      </c>
      <c r="J17" s="83">
        <f t="shared" si="8"/>
        <v>0.1</v>
      </c>
      <c r="K17" s="83">
        <f t="shared" si="8"/>
        <v>0</v>
      </c>
      <c r="L17" s="83">
        <f t="shared" si="8"/>
        <v>0</v>
      </c>
      <c r="M17" s="83">
        <f t="shared" si="8"/>
        <v>0</v>
      </c>
      <c r="N17" s="83">
        <f t="shared" si="8"/>
        <v>0</v>
      </c>
      <c r="O17" s="83">
        <f t="shared" si="8"/>
        <v>0</v>
      </c>
      <c r="P17" s="83"/>
      <c r="Q17" s="83">
        <f t="shared" si="8"/>
        <v>0</v>
      </c>
      <c r="R17" s="83">
        <f t="shared" si="8"/>
        <v>0</v>
      </c>
      <c r="S17" s="83">
        <f t="shared" si="8"/>
        <v>0</v>
      </c>
      <c r="T17" s="83">
        <f t="shared" si="8"/>
        <v>0</v>
      </c>
      <c r="U17" s="83">
        <f t="shared" si="8"/>
        <v>0</v>
      </c>
      <c r="V17" s="83">
        <f t="shared" si="8"/>
        <v>0</v>
      </c>
      <c r="W17" s="83">
        <f t="shared" si="8"/>
        <v>0</v>
      </c>
      <c r="X17" s="83">
        <f t="shared" si="8"/>
        <v>0</v>
      </c>
      <c r="Y17" s="83">
        <f t="shared" ref="Y17" si="9">$B$7*Y16/1000</f>
        <v>0</v>
      </c>
    </row>
    <row r="18" spans="1:52" ht="15" customHeight="1" x14ac:dyDescent="0.25">
      <c r="A18" s="89" t="s">
        <v>93</v>
      </c>
      <c r="B18" s="63"/>
      <c r="C18" s="106">
        <f>C9+C11+C13+C15+C17</f>
        <v>0.03</v>
      </c>
      <c r="D18" s="106">
        <f t="shared" ref="D18:X18" si="10">D9+D11+D13+D15+D17</f>
        <v>7.0000000000000007E-2</v>
      </c>
      <c r="E18" s="106">
        <f t="shared" si="10"/>
        <v>3.0000000000000001E-3</v>
      </c>
      <c r="F18" s="106">
        <f t="shared" si="10"/>
        <v>1.4999999999999999E-2</v>
      </c>
      <c r="G18" s="106">
        <f t="shared" si="10"/>
        <v>1E-3</v>
      </c>
      <c r="H18" s="106">
        <f t="shared" si="10"/>
        <v>7.0000000000000001E-3</v>
      </c>
      <c r="I18" s="106">
        <f t="shared" si="10"/>
        <v>0.04</v>
      </c>
      <c r="J18" s="106">
        <f t="shared" si="10"/>
        <v>0.1</v>
      </c>
      <c r="K18" s="106">
        <f t="shared" si="10"/>
        <v>6.0000000000000001E-3</v>
      </c>
      <c r="L18" s="106">
        <f t="shared" si="10"/>
        <v>0</v>
      </c>
      <c r="M18" s="106">
        <f t="shared" si="10"/>
        <v>0</v>
      </c>
      <c r="N18" s="106">
        <f t="shared" si="10"/>
        <v>0</v>
      </c>
      <c r="O18" s="106">
        <f t="shared" si="10"/>
        <v>0</v>
      </c>
      <c r="P18" s="106"/>
      <c r="Q18" s="106">
        <f t="shared" si="10"/>
        <v>0</v>
      </c>
      <c r="R18" s="106">
        <f t="shared" si="10"/>
        <v>0</v>
      </c>
      <c r="S18" s="106">
        <f t="shared" si="10"/>
        <v>0</v>
      </c>
      <c r="T18" s="106">
        <f t="shared" si="10"/>
        <v>0</v>
      </c>
      <c r="U18" s="106">
        <f t="shared" si="10"/>
        <v>0</v>
      </c>
      <c r="V18" s="106">
        <f t="shared" si="10"/>
        <v>3.5000000000000003E-2</v>
      </c>
      <c r="W18" s="106">
        <f t="shared" si="10"/>
        <v>0</v>
      </c>
      <c r="X18" s="106">
        <f t="shared" si="10"/>
        <v>0</v>
      </c>
      <c r="Y18" s="106">
        <f t="shared" ref="Y18" si="11">Y9+Y11+Y13+Y15+Y17</f>
        <v>0</v>
      </c>
    </row>
    <row r="19" spans="1:52" ht="15" customHeight="1" x14ac:dyDescent="0.25">
      <c r="A19" s="55" t="e">
        <f>меню!#REF!</f>
        <v>#REF!</v>
      </c>
      <c r="B19" s="57" t="e">
        <f>меню!#REF!</f>
        <v>#REF!</v>
      </c>
      <c r="C19" s="83"/>
      <c r="D19" s="83"/>
      <c r="E19" s="83"/>
      <c r="F19" s="83">
        <v>0.7</v>
      </c>
      <c r="G19" s="83"/>
      <c r="H19" s="83"/>
      <c r="I19" s="83"/>
      <c r="J19" s="83"/>
      <c r="K19" s="83"/>
      <c r="L19" s="83"/>
      <c r="M19" s="83"/>
      <c r="N19" s="83"/>
      <c r="O19" s="83">
        <v>11.7</v>
      </c>
      <c r="P19" s="83">
        <v>61.26</v>
      </c>
      <c r="Q19" s="83"/>
      <c r="R19" s="83">
        <v>2.8</v>
      </c>
      <c r="S19" s="83"/>
      <c r="T19" s="83"/>
      <c r="U19" s="83"/>
      <c r="V19" s="83"/>
      <c r="W19" s="83"/>
      <c r="X19" s="83">
        <v>3</v>
      </c>
      <c r="Y19" s="83"/>
    </row>
    <row r="20" spans="1:52" ht="15" customHeight="1" x14ac:dyDescent="0.25">
      <c r="A20" s="86" t="s">
        <v>84</v>
      </c>
      <c r="B20" s="119"/>
      <c r="C20" s="128">
        <f t="shared" ref="C20:X20" si="12">$B$18*C19/1000</f>
        <v>0</v>
      </c>
      <c r="D20" s="128">
        <f t="shared" si="12"/>
        <v>0</v>
      </c>
      <c r="E20" s="128">
        <f>$B$18*E19/1000</f>
        <v>0</v>
      </c>
      <c r="F20" s="128">
        <f t="shared" si="12"/>
        <v>0</v>
      </c>
      <c r="G20" s="128">
        <f t="shared" si="12"/>
        <v>0</v>
      </c>
      <c r="H20" s="128"/>
      <c r="I20" s="128">
        <f t="shared" si="12"/>
        <v>0</v>
      </c>
      <c r="J20" s="128">
        <f t="shared" si="12"/>
        <v>0</v>
      </c>
      <c r="K20" s="128"/>
      <c r="L20" s="128">
        <f t="shared" si="12"/>
        <v>0</v>
      </c>
      <c r="M20" s="128">
        <f t="shared" si="12"/>
        <v>0</v>
      </c>
      <c r="N20" s="128">
        <f t="shared" si="12"/>
        <v>0</v>
      </c>
      <c r="O20" s="128">
        <f t="shared" si="12"/>
        <v>0</v>
      </c>
      <c r="P20" s="128">
        <f>$B$18*P19/1000</f>
        <v>0</v>
      </c>
      <c r="Q20" s="128">
        <f t="shared" si="12"/>
        <v>0</v>
      </c>
      <c r="R20" s="128">
        <f t="shared" si="12"/>
        <v>0</v>
      </c>
      <c r="S20" s="128">
        <f t="shared" si="12"/>
        <v>0</v>
      </c>
      <c r="T20" s="128">
        <f t="shared" si="12"/>
        <v>0</v>
      </c>
      <c r="U20" s="128">
        <f t="shared" si="12"/>
        <v>0</v>
      </c>
      <c r="V20" s="128">
        <f t="shared" si="12"/>
        <v>0</v>
      </c>
      <c r="W20" s="128">
        <f t="shared" si="12"/>
        <v>0</v>
      </c>
      <c r="X20" s="83">
        <f t="shared" si="12"/>
        <v>0</v>
      </c>
      <c r="Y20" s="83">
        <f t="shared" ref="Y20" si="13">$B$18*Y19/1000</f>
        <v>0</v>
      </c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</row>
    <row r="21" spans="1:52" s="66" customFormat="1" ht="15" customHeight="1" x14ac:dyDescent="0.25">
      <c r="A21" s="169" t="e">
        <f>меню!#REF!</f>
        <v>#REF!</v>
      </c>
      <c r="B21" s="170" t="e">
        <f>меню!#REF!</f>
        <v>#REF!</v>
      </c>
      <c r="C21" s="171">
        <v>4</v>
      </c>
      <c r="D21" s="171"/>
      <c r="E21" s="171"/>
      <c r="F21" s="171"/>
      <c r="G21" s="171"/>
      <c r="H21" s="171"/>
      <c r="I21" s="171"/>
      <c r="J21" s="171"/>
      <c r="K21" s="171">
        <v>2</v>
      </c>
      <c r="L21" s="171">
        <v>80</v>
      </c>
      <c r="M21" s="171"/>
      <c r="N21" s="171">
        <v>10</v>
      </c>
      <c r="O21" s="171">
        <v>4.8</v>
      </c>
      <c r="P21" s="171"/>
      <c r="Q21" s="171"/>
      <c r="R21" s="171"/>
      <c r="S21" s="171"/>
      <c r="T21" s="171"/>
      <c r="U21" s="171"/>
      <c r="V21" s="171"/>
      <c r="W21" s="171"/>
      <c r="X21" s="171">
        <v>4</v>
      </c>
      <c r="Y21" s="171">
        <v>13.4</v>
      </c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</row>
    <row r="22" spans="1:52" ht="15" customHeight="1" x14ac:dyDescent="0.25">
      <c r="A22" s="87" t="s">
        <v>84</v>
      </c>
      <c r="B22" s="120"/>
      <c r="C22" s="130">
        <f t="shared" ref="C22:X22" si="14">$B$18*C21/1000</f>
        <v>0</v>
      </c>
      <c r="D22" s="130">
        <f t="shared" si="14"/>
        <v>0</v>
      </c>
      <c r="E22" s="130">
        <f t="shared" si="14"/>
        <v>0</v>
      </c>
      <c r="F22" s="130">
        <f t="shared" si="14"/>
        <v>0</v>
      </c>
      <c r="G22" s="130">
        <f t="shared" si="14"/>
        <v>0</v>
      </c>
      <c r="H22" s="130"/>
      <c r="I22" s="130">
        <f t="shared" si="14"/>
        <v>0</v>
      </c>
      <c r="J22" s="130">
        <f t="shared" si="14"/>
        <v>0</v>
      </c>
      <c r="K22" s="130">
        <f t="shared" si="14"/>
        <v>0</v>
      </c>
      <c r="L22" s="130">
        <f t="shared" si="14"/>
        <v>0</v>
      </c>
      <c r="M22" s="130">
        <f t="shared" si="14"/>
        <v>0</v>
      </c>
      <c r="N22" s="130">
        <f t="shared" si="14"/>
        <v>0</v>
      </c>
      <c r="O22" s="130">
        <f t="shared" si="14"/>
        <v>0</v>
      </c>
      <c r="P22" s="130"/>
      <c r="Q22" s="130">
        <f t="shared" si="14"/>
        <v>0</v>
      </c>
      <c r="R22" s="130">
        <f t="shared" si="14"/>
        <v>0</v>
      </c>
      <c r="S22" s="130">
        <f t="shared" si="14"/>
        <v>0</v>
      </c>
      <c r="T22" s="130">
        <f t="shared" si="14"/>
        <v>0</v>
      </c>
      <c r="U22" s="130">
        <f t="shared" si="14"/>
        <v>0</v>
      </c>
      <c r="V22" s="130">
        <f t="shared" si="14"/>
        <v>0</v>
      </c>
      <c r="W22" s="130">
        <f t="shared" si="14"/>
        <v>0</v>
      </c>
      <c r="X22" s="130">
        <f t="shared" si="14"/>
        <v>0</v>
      </c>
      <c r="Y22" s="130">
        <f t="shared" ref="Y22" si="15">$B$18*Y21/1000</f>
        <v>0</v>
      </c>
    </row>
    <row r="23" spans="1:52" ht="15" customHeight="1" x14ac:dyDescent="0.25">
      <c r="A23" s="55" t="e">
        <f>меню!#REF!</f>
        <v>#REF!</v>
      </c>
      <c r="B23" s="57" t="e">
        <f>меню!#REF!</f>
        <v>#REF!</v>
      </c>
      <c r="C23" s="83"/>
      <c r="D23" s="83"/>
      <c r="E23" s="83"/>
      <c r="F23" s="83">
        <v>0.3</v>
      </c>
      <c r="G23" s="83"/>
      <c r="H23" s="83"/>
      <c r="I23" s="83"/>
      <c r="J23" s="83"/>
      <c r="K23" s="83">
        <v>6</v>
      </c>
      <c r="L23" s="83"/>
      <c r="M23" s="83"/>
      <c r="N23" s="83">
        <v>2.2000000000000002</v>
      </c>
      <c r="O23" s="83">
        <v>0.6</v>
      </c>
      <c r="P23" s="83"/>
      <c r="Q23" s="83">
        <v>70</v>
      </c>
      <c r="R23" s="83">
        <v>2</v>
      </c>
      <c r="S23" s="83">
        <v>1.5</v>
      </c>
      <c r="T23" s="83"/>
      <c r="U23" s="83"/>
      <c r="V23" s="83"/>
      <c r="W23" s="83"/>
      <c r="X23" s="83">
        <v>1.5</v>
      </c>
      <c r="Y23" s="83"/>
    </row>
    <row r="24" spans="1:52" ht="15" customHeight="1" x14ac:dyDescent="0.25">
      <c r="A24" s="81" t="s">
        <v>84</v>
      </c>
      <c r="B24" s="57"/>
      <c r="C24" s="83">
        <f t="shared" ref="C24:X24" si="16">$B$18*C23/1000</f>
        <v>0</v>
      </c>
      <c r="D24" s="83">
        <f t="shared" si="16"/>
        <v>0</v>
      </c>
      <c r="E24" s="83">
        <f t="shared" si="16"/>
        <v>0</v>
      </c>
      <c r="F24" s="83">
        <f t="shared" si="16"/>
        <v>0</v>
      </c>
      <c r="G24" s="83">
        <f t="shared" si="16"/>
        <v>0</v>
      </c>
      <c r="H24" s="83"/>
      <c r="I24" s="83">
        <f t="shared" si="16"/>
        <v>0</v>
      </c>
      <c r="J24" s="83">
        <f t="shared" si="16"/>
        <v>0</v>
      </c>
      <c r="K24" s="83">
        <f t="shared" si="16"/>
        <v>0</v>
      </c>
      <c r="L24" s="83">
        <f t="shared" si="16"/>
        <v>0</v>
      </c>
      <c r="M24" s="83">
        <f t="shared" si="16"/>
        <v>0</v>
      </c>
      <c r="N24" s="83">
        <f t="shared" si="16"/>
        <v>0</v>
      </c>
      <c r="O24" s="83">
        <f t="shared" si="16"/>
        <v>0</v>
      </c>
      <c r="P24" s="83"/>
      <c r="Q24" s="83">
        <f t="shared" si="16"/>
        <v>0</v>
      </c>
      <c r="R24" s="83">
        <f t="shared" si="16"/>
        <v>0</v>
      </c>
      <c r="S24" s="83">
        <f t="shared" si="16"/>
        <v>0</v>
      </c>
      <c r="T24" s="83">
        <f t="shared" si="16"/>
        <v>0</v>
      </c>
      <c r="U24" s="83">
        <f t="shared" si="16"/>
        <v>0</v>
      </c>
      <c r="V24" s="83">
        <f t="shared" si="16"/>
        <v>0</v>
      </c>
      <c r="W24" s="83">
        <f t="shared" si="16"/>
        <v>0</v>
      </c>
      <c r="X24" s="83">
        <f t="shared" si="16"/>
        <v>0</v>
      </c>
      <c r="Y24" s="83">
        <f t="shared" ref="Y24" si="17">$B$18*Y23/1000</f>
        <v>0</v>
      </c>
    </row>
    <row r="25" spans="1:52" ht="15" customHeight="1" x14ac:dyDescent="0.25">
      <c r="A25" s="55" t="e">
        <f>меню!#REF!</f>
        <v>#REF!</v>
      </c>
      <c r="B25" s="57" t="e">
        <f>меню!#REF!</f>
        <v>#REF!</v>
      </c>
      <c r="C25" s="83"/>
      <c r="D25" s="83"/>
      <c r="E25" s="83">
        <v>3.7</v>
      </c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>
        <v>50</v>
      </c>
      <c r="U25" s="83"/>
      <c r="V25" s="83"/>
      <c r="W25" s="83"/>
      <c r="X25" s="83"/>
      <c r="Y25" s="83"/>
    </row>
    <row r="26" spans="1:52" ht="15" customHeight="1" x14ac:dyDescent="0.25">
      <c r="A26" s="81" t="s">
        <v>84</v>
      </c>
      <c r="B26" s="57"/>
      <c r="C26" s="83">
        <f t="shared" ref="C26:X26" si="18">$B$18*C25/1000</f>
        <v>0</v>
      </c>
      <c r="D26" s="83">
        <f t="shared" si="18"/>
        <v>0</v>
      </c>
      <c r="E26" s="83">
        <f t="shared" si="18"/>
        <v>0</v>
      </c>
      <c r="F26" s="83">
        <f t="shared" si="18"/>
        <v>0</v>
      </c>
      <c r="G26" s="83">
        <f t="shared" si="18"/>
        <v>0</v>
      </c>
      <c r="H26" s="83"/>
      <c r="I26" s="83">
        <f t="shared" si="18"/>
        <v>0</v>
      </c>
      <c r="J26" s="83">
        <f t="shared" si="18"/>
        <v>0</v>
      </c>
      <c r="K26" s="83">
        <f t="shared" si="18"/>
        <v>0</v>
      </c>
      <c r="L26" s="83">
        <f t="shared" si="18"/>
        <v>0</v>
      </c>
      <c r="M26" s="83">
        <f t="shared" si="18"/>
        <v>0</v>
      </c>
      <c r="N26" s="83">
        <f t="shared" si="18"/>
        <v>0</v>
      </c>
      <c r="O26" s="83">
        <f t="shared" si="18"/>
        <v>0</v>
      </c>
      <c r="P26" s="83"/>
      <c r="Q26" s="83">
        <f t="shared" si="18"/>
        <v>0</v>
      </c>
      <c r="R26" s="83">
        <f t="shared" si="18"/>
        <v>0</v>
      </c>
      <c r="S26" s="83">
        <f t="shared" si="18"/>
        <v>0</v>
      </c>
      <c r="T26" s="83">
        <f t="shared" si="18"/>
        <v>0</v>
      </c>
      <c r="U26" s="83">
        <f t="shared" si="18"/>
        <v>0</v>
      </c>
      <c r="V26" s="83">
        <f t="shared" si="18"/>
        <v>0</v>
      </c>
      <c r="W26" s="83">
        <f t="shared" si="18"/>
        <v>0</v>
      </c>
      <c r="X26" s="83">
        <f t="shared" si="18"/>
        <v>0</v>
      </c>
      <c r="Y26" s="83">
        <f t="shared" ref="Y26" si="19">$B$18*Y25/1000</f>
        <v>0</v>
      </c>
    </row>
    <row r="27" spans="1:52" ht="15" customHeight="1" x14ac:dyDescent="0.25">
      <c r="A27" s="55" t="e">
        <f>меню!#REF!</f>
        <v>#REF!</v>
      </c>
      <c r="B27" s="57" t="e">
        <f>меню!#REF!</f>
        <v>#REF!</v>
      </c>
      <c r="C27" s="83"/>
      <c r="D27" s="83"/>
      <c r="E27" s="83"/>
      <c r="F27" s="83">
        <v>10</v>
      </c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>
        <v>20</v>
      </c>
      <c r="V27" s="83"/>
      <c r="W27" s="83"/>
      <c r="X27" s="83"/>
      <c r="Y27" s="83"/>
    </row>
    <row r="28" spans="1:52" ht="15" customHeight="1" x14ac:dyDescent="0.25">
      <c r="A28" s="81" t="s">
        <v>84</v>
      </c>
      <c r="B28" s="57"/>
      <c r="C28" s="83">
        <f t="shared" ref="C28:X28" si="20">$B$18*C27/1000</f>
        <v>0</v>
      </c>
      <c r="D28" s="83">
        <f t="shared" si="20"/>
        <v>0</v>
      </c>
      <c r="E28" s="83">
        <f t="shared" si="20"/>
        <v>0</v>
      </c>
      <c r="F28" s="83">
        <f t="shared" si="20"/>
        <v>0</v>
      </c>
      <c r="G28" s="83">
        <f t="shared" si="20"/>
        <v>0</v>
      </c>
      <c r="H28" s="83"/>
      <c r="I28" s="83">
        <f t="shared" si="20"/>
        <v>0</v>
      </c>
      <c r="J28" s="83">
        <f t="shared" si="20"/>
        <v>0</v>
      </c>
      <c r="K28" s="83">
        <f t="shared" si="20"/>
        <v>0</v>
      </c>
      <c r="L28" s="83">
        <f t="shared" si="20"/>
        <v>0</v>
      </c>
      <c r="M28" s="83">
        <f t="shared" si="20"/>
        <v>0</v>
      </c>
      <c r="N28" s="83">
        <f t="shared" si="20"/>
        <v>0</v>
      </c>
      <c r="O28" s="83">
        <f t="shared" si="20"/>
        <v>0</v>
      </c>
      <c r="P28" s="83"/>
      <c r="Q28" s="83">
        <f t="shared" si="20"/>
        <v>0</v>
      </c>
      <c r="R28" s="83">
        <f t="shared" si="20"/>
        <v>0</v>
      </c>
      <c r="S28" s="83">
        <f t="shared" si="20"/>
        <v>0</v>
      </c>
      <c r="T28" s="83">
        <f t="shared" si="20"/>
        <v>0</v>
      </c>
      <c r="U28" s="83">
        <f t="shared" si="20"/>
        <v>0</v>
      </c>
      <c r="V28" s="83">
        <f t="shared" si="20"/>
        <v>0</v>
      </c>
      <c r="W28" s="83">
        <f t="shared" si="20"/>
        <v>0</v>
      </c>
      <c r="X28" s="83">
        <f t="shared" si="20"/>
        <v>0</v>
      </c>
      <c r="Y28" s="83">
        <f t="shared" ref="Y28" si="21">$B$18*Y27/1000</f>
        <v>0</v>
      </c>
    </row>
    <row r="29" spans="1:52" ht="15" customHeight="1" x14ac:dyDescent="0.25">
      <c r="A29" s="55" t="e">
        <f>меню!#REF!</f>
        <v>#REF!</v>
      </c>
      <c r="B29" s="57" t="e">
        <f>меню!#REF!</f>
        <v>#REF!</v>
      </c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>
        <v>30</v>
      </c>
      <c r="X29" s="83"/>
      <c r="Y29" s="83"/>
    </row>
    <row r="30" spans="1:52" ht="15" customHeight="1" x14ac:dyDescent="0.25">
      <c r="A30" s="81" t="s">
        <v>84</v>
      </c>
      <c r="B30" s="57"/>
      <c r="C30" s="83">
        <f t="shared" ref="C30:X30" si="22">$B$18*C29/1000</f>
        <v>0</v>
      </c>
      <c r="D30" s="83">
        <f t="shared" si="22"/>
        <v>0</v>
      </c>
      <c r="E30" s="83">
        <f t="shared" si="22"/>
        <v>0</v>
      </c>
      <c r="F30" s="83">
        <f t="shared" si="22"/>
        <v>0</v>
      </c>
      <c r="G30" s="83">
        <f t="shared" si="22"/>
        <v>0</v>
      </c>
      <c r="H30" s="83"/>
      <c r="I30" s="83">
        <f t="shared" si="22"/>
        <v>0</v>
      </c>
      <c r="J30" s="83">
        <f t="shared" si="22"/>
        <v>0</v>
      </c>
      <c r="K30" s="83">
        <f t="shared" si="22"/>
        <v>0</v>
      </c>
      <c r="L30" s="83">
        <f t="shared" si="22"/>
        <v>0</v>
      </c>
      <c r="M30" s="83">
        <f t="shared" si="22"/>
        <v>0</v>
      </c>
      <c r="N30" s="83">
        <f t="shared" si="22"/>
        <v>0</v>
      </c>
      <c r="O30" s="83">
        <f t="shared" si="22"/>
        <v>0</v>
      </c>
      <c r="P30" s="83"/>
      <c r="Q30" s="83">
        <f t="shared" si="22"/>
        <v>0</v>
      </c>
      <c r="R30" s="83">
        <f t="shared" si="22"/>
        <v>0</v>
      </c>
      <c r="S30" s="83">
        <f t="shared" si="22"/>
        <v>0</v>
      </c>
      <c r="T30" s="83">
        <f t="shared" si="22"/>
        <v>0</v>
      </c>
      <c r="U30" s="83">
        <f t="shared" si="22"/>
        <v>0</v>
      </c>
      <c r="V30" s="83">
        <f t="shared" si="22"/>
        <v>0</v>
      </c>
      <c r="W30" s="83">
        <f t="shared" si="22"/>
        <v>0</v>
      </c>
      <c r="X30" s="83">
        <f t="shared" si="22"/>
        <v>0</v>
      </c>
      <c r="Y30" s="83">
        <f t="shared" ref="Y30" si="23">$B$18*Y29/1000</f>
        <v>0</v>
      </c>
    </row>
    <row r="31" spans="1:52" ht="15" customHeight="1" x14ac:dyDescent="0.25">
      <c r="A31" s="55" t="e">
        <f>меню!#REF!</f>
        <v>#REF!</v>
      </c>
      <c r="B31" s="57" t="e">
        <f>меню!#REF!</f>
        <v>#REF!</v>
      </c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>
        <v>30</v>
      </c>
      <c r="W31" s="83"/>
      <c r="X31" s="83"/>
      <c r="Y31" s="83"/>
    </row>
    <row r="32" spans="1:52" ht="15" customHeight="1" x14ac:dyDescent="0.25">
      <c r="A32" s="81" t="s">
        <v>84</v>
      </c>
      <c r="B32" s="57"/>
      <c r="C32" s="83">
        <f t="shared" ref="C32:X32" si="24">$B$18*C31/1000</f>
        <v>0</v>
      </c>
      <c r="D32" s="83">
        <f t="shared" si="24"/>
        <v>0</v>
      </c>
      <c r="E32" s="83">
        <f t="shared" si="24"/>
        <v>0</v>
      </c>
      <c r="F32" s="83">
        <f t="shared" si="24"/>
        <v>0</v>
      </c>
      <c r="G32" s="83">
        <f t="shared" si="24"/>
        <v>0</v>
      </c>
      <c r="H32" s="83"/>
      <c r="I32" s="83">
        <f t="shared" si="24"/>
        <v>0</v>
      </c>
      <c r="J32" s="83">
        <f t="shared" si="24"/>
        <v>0</v>
      </c>
      <c r="K32" s="83">
        <f t="shared" si="24"/>
        <v>0</v>
      </c>
      <c r="L32" s="83">
        <f t="shared" si="24"/>
        <v>0</v>
      </c>
      <c r="M32" s="83">
        <f t="shared" si="24"/>
        <v>0</v>
      </c>
      <c r="N32" s="83">
        <f t="shared" si="24"/>
        <v>0</v>
      </c>
      <c r="O32" s="83">
        <f t="shared" si="24"/>
        <v>0</v>
      </c>
      <c r="P32" s="83"/>
      <c r="Q32" s="83">
        <f t="shared" si="24"/>
        <v>0</v>
      </c>
      <c r="R32" s="83">
        <f t="shared" si="24"/>
        <v>0</v>
      </c>
      <c r="S32" s="83">
        <f t="shared" si="24"/>
        <v>0</v>
      </c>
      <c r="T32" s="83">
        <f t="shared" si="24"/>
        <v>0</v>
      </c>
      <c r="U32" s="83">
        <f t="shared" si="24"/>
        <v>0</v>
      </c>
      <c r="V32" s="83">
        <f t="shared" si="24"/>
        <v>0</v>
      </c>
      <c r="W32" s="83">
        <f t="shared" si="24"/>
        <v>0</v>
      </c>
      <c r="X32" s="83">
        <f t="shared" si="24"/>
        <v>0</v>
      </c>
      <c r="Y32" s="83">
        <f t="shared" ref="Y32" si="25">$B$18*Y31/1000</f>
        <v>0</v>
      </c>
    </row>
    <row r="33" spans="1:25" ht="15" customHeight="1" x14ac:dyDescent="0.25">
      <c r="A33" s="89" t="s">
        <v>92</v>
      </c>
      <c r="B33" s="63">
        <v>1</v>
      </c>
      <c r="C33" s="106">
        <f>C20+C22+C24+C26+C28+C30+C32</f>
        <v>0</v>
      </c>
      <c r="D33" s="106">
        <f t="shared" ref="D33:X33" si="26">D20+D22+D24+D26+D28+D30+D32</f>
        <v>0</v>
      </c>
      <c r="E33" s="106">
        <f t="shared" si="26"/>
        <v>0</v>
      </c>
      <c r="F33" s="106">
        <f t="shared" si="26"/>
        <v>0</v>
      </c>
      <c r="G33" s="106">
        <f t="shared" si="26"/>
        <v>0</v>
      </c>
      <c r="H33" s="106"/>
      <c r="I33" s="106">
        <f t="shared" si="26"/>
        <v>0</v>
      </c>
      <c r="J33" s="106">
        <f t="shared" si="26"/>
        <v>0</v>
      </c>
      <c r="K33" s="106">
        <f t="shared" si="26"/>
        <v>0</v>
      </c>
      <c r="L33" s="106">
        <f t="shared" si="26"/>
        <v>0</v>
      </c>
      <c r="M33" s="106">
        <f t="shared" si="26"/>
        <v>0</v>
      </c>
      <c r="N33" s="106">
        <f t="shared" si="26"/>
        <v>0</v>
      </c>
      <c r="O33" s="106">
        <f>O20+O22+O24+O26+O28+O30+O32</f>
        <v>0</v>
      </c>
      <c r="P33" s="106">
        <f>P20+P22+P24+P26+P28+P30+P32</f>
        <v>0</v>
      </c>
      <c r="Q33" s="106">
        <f t="shared" si="26"/>
        <v>0</v>
      </c>
      <c r="R33" s="106">
        <f t="shared" si="26"/>
        <v>0</v>
      </c>
      <c r="S33" s="106">
        <f t="shared" si="26"/>
        <v>0</v>
      </c>
      <c r="T33" s="106">
        <f t="shared" si="26"/>
        <v>0</v>
      </c>
      <c r="U33" s="106">
        <f t="shared" si="26"/>
        <v>0</v>
      </c>
      <c r="V33" s="106">
        <f t="shared" si="26"/>
        <v>0</v>
      </c>
      <c r="W33" s="106">
        <f t="shared" si="26"/>
        <v>0</v>
      </c>
      <c r="X33" s="106">
        <f t="shared" si="26"/>
        <v>0</v>
      </c>
      <c r="Y33" s="106">
        <f t="shared" ref="Y33" si="27">Y20+Y22+Y24+Y26+Y28+Y30+Y32</f>
        <v>0</v>
      </c>
    </row>
    <row r="34" spans="1:25" ht="15" customHeight="1" x14ac:dyDescent="0.25">
      <c r="A34" s="82" t="e">
        <f t="shared" ref="A34:A47" si="28">A19</f>
        <v>#REF!</v>
      </c>
      <c r="B34" s="60">
        <v>100</v>
      </c>
      <c r="C34" s="83"/>
      <c r="D34" s="83"/>
      <c r="E34" s="83"/>
      <c r="F34" s="83">
        <v>0.5</v>
      </c>
      <c r="G34" s="83"/>
      <c r="H34" s="83"/>
      <c r="I34" s="83"/>
      <c r="J34" s="83"/>
      <c r="K34" s="83"/>
      <c r="L34" s="83"/>
      <c r="M34" s="83"/>
      <c r="N34" s="83"/>
      <c r="O34" s="83">
        <v>17</v>
      </c>
      <c r="P34" s="83">
        <v>81.63</v>
      </c>
      <c r="Q34" s="83"/>
      <c r="R34" s="83">
        <v>3</v>
      </c>
      <c r="S34" s="83"/>
      <c r="T34" s="83"/>
      <c r="U34" s="83"/>
      <c r="V34" s="83"/>
      <c r="W34" s="83"/>
      <c r="X34" s="83">
        <v>3</v>
      </c>
      <c r="Y34" s="83"/>
    </row>
    <row r="35" spans="1:25" ht="15" customHeight="1" x14ac:dyDescent="0.25">
      <c r="A35" s="82" t="str">
        <f t="shared" si="28"/>
        <v>итого в кг</v>
      </c>
      <c r="B35" s="60"/>
      <c r="C35" s="83">
        <f t="shared" ref="C35:D35" si="29">$B$33*C34/1000</f>
        <v>0</v>
      </c>
      <c r="D35" s="83">
        <f t="shared" si="29"/>
        <v>0</v>
      </c>
      <c r="E35" s="83">
        <f>$B$33*E34/1000</f>
        <v>0</v>
      </c>
      <c r="F35" s="83">
        <f t="shared" ref="F35:X35" si="30">$B$33*F34/1000</f>
        <v>5.0000000000000001E-4</v>
      </c>
      <c r="G35" s="83">
        <f t="shared" si="30"/>
        <v>0</v>
      </c>
      <c r="H35" s="83">
        <f t="shared" si="30"/>
        <v>0</v>
      </c>
      <c r="I35" s="83">
        <f t="shared" si="30"/>
        <v>0</v>
      </c>
      <c r="J35" s="83">
        <f t="shared" si="30"/>
        <v>0</v>
      </c>
      <c r="K35" s="83">
        <f t="shared" si="30"/>
        <v>0</v>
      </c>
      <c r="L35" s="83">
        <f t="shared" si="30"/>
        <v>0</v>
      </c>
      <c r="M35" s="83">
        <f t="shared" si="30"/>
        <v>0</v>
      </c>
      <c r="N35" s="83">
        <f t="shared" si="30"/>
        <v>0</v>
      </c>
      <c r="O35" s="83">
        <f>($B$33*O34)/1000</f>
        <v>1.7000000000000001E-2</v>
      </c>
      <c r="P35" s="83">
        <f t="shared" si="30"/>
        <v>8.1629999999999994E-2</v>
      </c>
      <c r="Q35" s="83">
        <f t="shared" si="30"/>
        <v>0</v>
      </c>
      <c r="R35" s="83">
        <f t="shared" si="30"/>
        <v>3.0000000000000001E-3</v>
      </c>
      <c r="S35" s="83">
        <f t="shared" si="30"/>
        <v>0</v>
      </c>
      <c r="T35" s="83">
        <f t="shared" si="30"/>
        <v>0</v>
      </c>
      <c r="U35" s="83">
        <f t="shared" si="30"/>
        <v>0</v>
      </c>
      <c r="V35" s="83">
        <f t="shared" si="30"/>
        <v>0</v>
      </c>
      <c r="W35" s="83">
        <f t="shared" si="30"/>
        <v>0</v>
      </c>
      <c r="X35" s="83">
        <f t="shared" si="30"/>
        <v>3.0000000000000001E-3</v>
      </c>
      <c r="Y35" s="83">
        <f t="shared" ref="Y35" si="31">$B$33*Y34/1000</f>
        <v>0</v>
      </c>
    </row>
    <row r="36" spans="1:25" s="68" customFormat="1" ht="15" customHeight="1" x14ac:dyDescent="0.25">
      <c r="A36" s="173" t="s">
        <v>188</v>
      </c>
      <c r="B36" s="174">
        <v>250</v>
      </c>
      <c r="C36" s="171">
        <v>5</v>
      </c>
      <c r="D36" s="171"/>
      <c r="E36" s="171"/>
      <c r="F36" s="171"/>
      <c r="G36" s="171"/>
      <c r="H36" s="171"/>
      <c r="I36" s="171"/>
      <c r="J36" s="171"/>
      <c r="K36" s="171">
        <v>2.5</v>
      </c>
      <c r="L36" s="171">
        <v>100</v>
      </c>
      <c r="M36" s="171"/>
      <c r="N36" s="171">
        <v>12.5</v>
      </c>
      <c r="O36" s="171">
        <v>6</v>
      </c>
      <c r="P36" s="171"/>
      <c r="Q36" s="171"/>
      <c r="R36" s="171"/>
      <c r="S36" s="171"/>
      <c r="T36" s="171"/>
      <c r="U36" s="171"/>
      <c r="V36" s="171"/>
      <c r="W36" s="171"/>
      <c r="X36" s="171">
        <v>5</v>
      </c>
      <c r="Y36" s="171">
        <v>16.75</v>
      </c>
    </row>
    <row r="37" spans="1:25" ht="15" customHeight="1" x14ac:dyDescent="0.25">
      <c r="A37" s="82" t="str">
        <f t="shared" si="28"/>
        <v>итого в кг</v>
      </c>
      <c r="B37" s="57"/>
      <c r="C37" s="83">
        <v>0.01</v>
      </c>
      <c r="D37" s="83">
        <f t="shared" ref="D37:X37" si="32">$B$33*D36/1000</f>
        <v>0</v>
      </c>
      <c r="E37" s="83">
        <f t="shared" si="32"/>
        <v>0</v>
      </c>
      <c r="F37" s="83">
        <f t="shared" si="32"/>
        <v>0</v>
      </c>
      <c r="G37" s="83">
        <f t="shared" si="32"/>
        <v>0</v>
      </c>
      <c r="H37" s="83"/>
      <c r="I37" s="83">
        <f t="shared" si="32"/>
        <v>0</v>
      </c>
      <c r="J37" s="83">
        <f t="shared" si="32"/>
        <v>0</v>
      </c>
      <c r="K37" s="83">
        <f t="shared" si="32"/>
        <v>2.5000000000000001E-3</v>
      </c>
      <c r="L37" s="83">
        <f t="shared" si="32"/>
        <v>0.1</v>
      </c>
      <c r="M37" s="83">
        <f t="shared" si="32"/>
        <v>0</v>
      </c>
      <c r="N37" s="83">
        <f t="shared" si="32"/>
        <v>1.2500000000000001E-2</v>
      </c>
      <c r="O37" s="83">
        <f t="shared" si="32"/>
        <v>6.0000000000000001E-3</v>
      </c>
      <c r="P37" s="83"/>
      <c r="Q37" s="83">
        <f t="shared" si="32"/>
        <v>0</v>
      </c>
      <c r="R37" s="83">
        <f t="shared" si="32"/>
        <v>0</v>
      </c>
      <c r="S37" s="83">
        <f t="shared" si="32"/>
        <v>0</v>
      </c>
      <c r="T37" s="83">
        <f t="shared" si="32"/>
        <v>0</v>
      </c>
      <c r="U37" s="83">
        <f t="shared" si="32"/>
        <v>0</v>
      </c>
      <c r="V37" s="83">
        <f t="shared" si="32"/>
        <v>0</v>
      </c>
      <c r="W37" s="83">
        <f t="shared" si="32"/>
        <v>0</v>
      </c>
      <c r="X37" s="83">
        <f t="shared" si="32"/>
        <v>5.0000000000000001E-3</v>
      </c>
      <c r="Y37" s="83">
        <f t="shared" ref="Y37" si="33">$B$33*Y36/1000</f>
        <v>1.6750000000000001E-2</v>
      </c>
    </row>
    <row r="38" spans="1:25" x14ac:dyDescent="0.25">
      <c r="A38" s="172" t="e">
        <f t="shared" si="28"/>
        <v>#REF!</v>
      </c>
      <c r="B38" s="57" t="s">
        <v>22</v>
      </c>
      <c r="C38" s="83"/>
      <c r="D38" s="83">
        <v>15</v>
      </c>
      <c r="E38" s="83"/>
      <c r="F38" s="83">
        <v>0.3</v>
      </c>
      <c r="G38" s="83"/>
      <c r="H38" s="83"/>
      <c r="I38" s="83"/>
      <c r="J38" s="83"/>
      <c r="K38" s="83">
        <v>0.6</v>
      </c>
      <c r="L38" s="83"/>
      <c r="M38" s="83"/>
      <c r="N38" s="83">
        <v>2.2000000000000002</v>
      </c>
      <c r="O38" s="83">
        <v>0.6</v>
      </c>
      <c r="P38" s="83"/>
      <c r="Q38" s="83">
        <v>70</v>
      </c>
      <c r="R38" s="83">
        <v>2</v>
      </c>
      <c r="S38" s="83">
        <v>1.5</v>
      </c>
      <c r="T38" s="83"/>
      <c r="U38" s="83"/>
      <c r="V38" s="83"/>
      <c r="W38" s="83"/>
      <c r="X38" s="83">
        <v>1.5</v>
      </c>
      <c r="Y38" s="83"/>
    </row>
    <row r="39" spans="1:25" ht="15" customHeight="1" x14ac:dyDescent="0.25">
      <c r="A39" s="82" t="str">
        <f t="shared" si="28"/>
        <v>итого в кг</v>
      </c>
      <c r="B39" s="57"/>
      <c r="C39" s="83">
        <f t="shared" ref="C39:X39" si="34">$B$33*C38/1000</f>
        <v>0</v>
      </c>
      <c r="D39" s="83">
        <f t="shared" si="34"/>
        <v>1.4999999999999999E-2</v>
      </c>
      <c r="E39" s="83">
        <f t="shared" si="34"/>
        <v>0</v>
      </c>
      <c r="F39" s="83">
        <f t="shared" si="34"/>
        <v>2.9999999999999997E-4</v>
      </c>
      <c r="G39" s="83">
        <f t="shared" si="34"/>
        <v>0</v>
      </c>
      <c r="H39" s="83"/>
      <c r="I39" s="83">
        <f t="shared" si="34"/>
        <v>0</v>
      </c>
      <c r="J39" s="83">
        <f t="shared" si="34"/>
        <v>0</v>
      </c>
      <c r="K39" s="83">
        <f t="shared" si="34"/>
        <v>5.9999999999999995E-4</v>
      </c>
      <c r="L39" s="83">
        <f t="shared" si="34"/>
        <v>0</v>
      </c>
      <c r="M39" s="83">
        <f t="shared" si="34"/>
        <v>0</v>
      </c>
      <c r="N39" s="83">
        <f t="shared" si="34"/>
        <v>2.2000000000000001E-3</v>
      </c>
      <c r="O39" s="83">
        <f t="shared" si="34"/>
        <v>5.9999999999999995E-4</v>
      </c>
      <c r="P39" s="83"/>
      <c r="Q39" s="83">
        <f t="shared" si="34"/>
        <v>7.0000000000000007E-2</v>
      </c>
      <c r="R39" s="83">
        <f t="shared" si="34"/>
        <v>2E-3</v>
      </c>
      <c r="S39" s="83">
        <f t="shared" si="34"/>
        <v>1.5E-3</v>
      </c>
      <c r="T39" s="83">
        <f t="shared" si="34"/>
        <v>0</v>
      </c>
      <c r="U39" s="83">
        <f t="shared" si="34"/>
        <v>0</v>
      </c>
      <c r="V39" s="83">
        <f t="shared" si="34"/>
        <v>0</v>
      </c>
      <c r="W39" s="83">
        <f t="shared" si="34"/>
        <v>0</v>
      </c>
      <c r="X39" s="83">
        <f t="shared" si="34"/>
        <v>1.5E-3</v>
      </c>
      <c r="Y39" s="83">
        <f t="shared" ref="Y39" si="35">$B$33*Y38/1000</f>
        <v>0</v>
      </c>
    </row>
    <row r="40" spans="1:25" ht="15" customHeight="1" x14ac:dyDescent="0.25">
      <c r="A40" s="82" t="e">
        <f t="shared" si="28"/>
        <v>#REF!</v>
      </c>
      <c r="B40" s="58">
        <v>180</v>
      </c>
      <c r="C40" s="83"/>
      <c r="D40" s="83"/>
      <c r="E40" s="83">
        <v>3</v>
      </c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>
        <v>62</v>
      </c>
      <c r="U40" s="83"/>
      <c r="V40" s="83"/>
      <c r="W40" s="83"/>
      <c r="X40" s="83"/>
      <c r="Y40" s="83"/>
    </row>
    <row r="41" spans="1:25" ht="15" customHeight="1" x14ac:dyDescent="0.25">
      <c r="A41" s="82" t="str">
        <f t="shared" si="28"/>
        <v>итого в кг</v>
      </c>
      <c r="B41" s="57"/>
      <c r="C41" s="83">
        <f t="shared" ref="C41:X41" si="36">$B$33*C40/1000</f>
        <v>0</v>
      </c>
      <c r="D41" s="83">
        <f t="shared" si="36"/>
        <v>0</v>
      </c>
      <c r="E41" s="83">
        <f t="shared" si="36"/>
        <v>3.0000000000000001E-3</v>
      </c>
      <c r="F41" s="83">
        <f t="shared" si="36"/>
        <v>0</v>
      </c>
      <c r="G41" s="83">
        <f t="shared" si="36"/>
        <v>0</v>
      </c>
      <c r="H41" s="83"/>
      <c r="I41" s="83">
        <f t="shared" si="36"/>
        <v>0</v>
      </c>
      <c r="J41" s="83">
        <f t="shared" si="36"/>
        <v>0</v>
      </c>
      <c r="K41" s="83">
        <f t="shared" si="36"/>
        <v>0</v>
      </c>
      <c r="L41" s="83">
        <f t="shared" si="36"/>
        <v>0</v>
      </c>
      <c r="M41" s="83">
        <f t="shared" si="36"/>
        <v>0</v>
      </c>
      <c r="N41" s="83">
        <f t="shared" si="36"/>
        <v>0</v>
      </c>
      <c r="O41" s="83">
        <f t="shared" si="36"/>
        <v>0</v>
      </c>
      <c r="P41" s="83"/>
      <c r="Q41" s="83">
        <f t="shared" si="36"/>
        <v>0</v>
      </c>
      <c r="R41" s="83">
        <f t="shared" si="36"/>
        <v>0</v>
      </c>
      <c r="S41" s="83">
        <f t="shared" si="36"/>
        <v>0</v>
      </c>
      <c r="T41" s="83">
        <f t="shared" si="36"/>
        <v>6.2E-2</v>
      </c>
      <c r="U41" s="83">
        <f t="shared" si="36"/>
        <v>0</v>
      </c>
      <c r="V41" s="83">
        <f t="shared" si="36"/>
        <v>0</v>
      </c>
      <c r="W41" s="83">
        <f t="shared" si="36"/>
        <v>0</v>
      </c>
      <c r="X41" s="83">
        <f t="shared" si="36"/>
        <v>0</v>
      </c>
      <c r="Y41" s="83">
        <f t="shared" ref="Y41" si="37">$B$33*Y40/1000</f>
        <v>0</v>
      </c>
    </row>
    <row r="42" spans="1:25" ht="15" customHeight="1" x14ac:dyDescent="0.25">
      <c r="A42" s="82" t="e">
        <f t="shared" si="28"/>
        <v>#REF!</v>
      </c>
      <c r="B42" s="58">
        <v>200</v>
      </c>
      <c r="C42" s="83"/>
      <c r="D42" s="83"/>
      <c r="E42" s="83"/>
      <c r="F42" s="83">
        <v>10</v>
      </c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>
        <v>20</v>
      </c>
      <c r="V42" s="83"/>
      <c r="W42" s="83"/>
      <c r="X42" s="83"/>
      <c r="Y42" s="83"/>
    </row>
    <row r="43" spans="1:25" ht="15" customHeight="1" x14ac:dyDescent="0.25">
      <c r="A43" s="82" t="str">
        <f t="shared" si="28"/>
        <v>итого в кг</v>
      </c>
      <c r="B43" s="57"/>
      <c r="C43" s="83">
        <f t="shared" ref="C43:X43" si="38">$B$33*C42/1000</f>
        <v>0</v>
      </c>
      <c r="D43" s="83">
        <f t="shared" si="38"/>
        <v>0</v>
      </c>
      <c r="E43" s="83">
        <f t="shared" si="38"/>
        <v>0</v>
      </c>
      <c r="F43" s="83">
        <f t="shared" si="38"/>
        <v>0.01</v>
      </c>
      <c r="G43" s="83">
        <f t="shared" si="38"/>
        <v>0</v>
      </c>
      <c r="H43" s="83"/>
      <c r="I43" s="83">
        <f t="shared" si="38"/>
        <v>0</v>
      </c>
      <c r="J43" s="83">
        <f t="shared" si="38"/>
        <v>0</v>
      </c>
      <c r="K43" s="83">
        <f t="shared" si="38"/>
        <v>0</v>
      </c>
      <c r="L43" s="83">
        <f t="shared" si="38"/>
        <v>0</v>
      </c>
      <c r="M43" s="83">
        <f t="shared" si="38"/>
        <v>0</v>
      </c>
      <c r="N43" s="83">
        <f t="shared" si="38"/>
        <v>0</v>
      </c>
      <c r="O43" s="83">
        <f t="shared" si="38"/>
        <v>0</v>
      </c>
      <c r="P43" s="83"/>
      <c r="Q43" s="83">
        <f t="shared" si="38"/>
        <v>0</v>
      </c>
      <c r="R43" s="83">
        <f t="shared" si="38"/>
        <v>0</v>
      </c>
      <c r="S43" s="83">
        <f t="shared" si="38"/>
        <v>0</v>
      </c>
      <c r="T43" s="83">
        <f t="shared" si="38"/>
        <v>0</v>
      </c>
      <c r="U43" s="83">
        <f t="shared" si="38"/>
        <v>0.02</v>
      </c>
      <c r="V43" s="83">
        <f t="shared" si="38"/>
        <v>0</v>
      </c>
      <c r="W43" s="83">
        <f t="shared" si="38"/>
        <v>0</v>
      </c>
      <c r="X43" s="83">
        <f t="shared" si="38"/>
        <v>0</v>
      </c>
      <c r="Y43" s="83">
        <f t="shared" ref="Y43" si="39">$B$33*Y42/1000</f>
        <v>0</v>
      </c>
    </row>
    <row r="44" spans="1:25" ht="15" customHeight="1" x14ac:dyDescent="0.25">
      <c r="A44" s="82" t="e">
        <f t="shared" si="28"/>
        <v>#REF!</v>
      </c>
      <c r="B44" s="58">
        <v>40</v>
      </c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>
        <v>40</v>
      </c>
      <c r="X44" s="83"/>
      <c r="Y44" s="83"/>
    </row>
    <row r="45" spans="1:25" ht="15" customHeight="1" x14ac:dyDescent="0.25">
      <c r="A45" s="82" t="str">
        <f t="shared" si="28"/>
        <v>итого в кг</v>
      </c>
      <c r="B45" s="57"/>
      <c r="C45" s="83">
        <f t="shared" ref="C45:X45" si="40">$B$33*C44/1000</f>
        <v>0</v>
      </c>
      <c r="D45" s="83">
        <f t="shared" si="40"/>
        <v>0</v>
      </c>
      <c r="E45" s="83">
        <f t="shared" si="40"/>
        <v>0</v>
      </c>
      <c r="F45" s="83">
        <f t="shared" si="40"/>
        <v>0</v>
      </c>
      <c r="G45" s="83">
        <f t="shared" si="40"/>
        <v>0</v>
      </c>
      <c r="H45" s="83"/>
      <c r="I45" s="83">
        <f t="shared" si="40"/>
        <v>0</v>
      </c>
      <c r="J45" s="83">
        <f t="shared" si="40"/>
        <v>0</v>
      </c>
      <c r="K45" s="83">
        <f t="shared" si="40"/>
        <v>0</v>
      </c>
      <c r="L45" s="83">
        <f t="shared" si="40"/>
        <v>0</v>
      </c>
      <c r="M45" s="83">
        <f t="shared" si="40"/>
        <v>0</v>
      </c>
      <c r="N45" s="83">
        <f t="shared" si="40"/>
        <v>0</v>
      </c>
      <c r="O45" s="83">
        <f t="shared" si="40"/>
        <v>0</v>
      </c>
      <c r="P45" s="83"/>
      <c r="Q45" s="83">
        <f t="shared" si="40"/>
        <v>0</v>
      </c>
      <c r="R45" s="83">
        <f t="shared" si="40"/>
        <v>0</v>
      </c>
      <c r="S45" s="83">
        <f t="shared" si="40"/>
        <v>0</v>
      </c>
      <c r="T45" s="83">
        <f t="shared" si="40"/>
        <v>0</v>
      </c>
      <c r="U45" s="83">
        <f t="shared" si="40"/>
        <v>0</v>
      </c>
      <c r="V45" s="83">
        <f t="shared" si="40"/>
        <v>0</v>
      </c>
      <c r="W45" s="83">
        <f t="shared" si="40"/>
        <v>0.04</v>
      </c>
      <c r="X45" s="83">
        <f t="shared" si="40"/>
        <v>0</v>
      </c>
      <c r="Y45" s="83">
        <f t="shared" ref="Y45" si="41">$B$33*Y44/1000</f>
        <v>0</v>
      </c>
    </row>
    <row r="46" spans="1:25" ht="15" customHeight="1" x14ac:dyDescent="0.25">
      <c r="A46" s="82" t="e">
        <f t="shared" si="28"/>
        <v>#REF!</v>
      </c>
      <c r="B46" s="58">
        <v>40</v>
      </c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>
        <v>40</v>
      </c>
      <c r="W46" s="83"/>
      <c r="X46" s="83"/>
      <c r="Y46" s="83"/>
    </row>
    <row r="47" spans="1:25" ht="15" customHeight="1" x14ac:dyDescent="0.25">
      <c r="A47" s="82" t="str">
        <f t="shared" si="28"/>
        <v>итого в кг</v>
      </c>
      <c r="B47" s="60"/>
      <c r="C47" s="83">
        <f t="shared" ref="C47:X47" si="42">$B$33*C46/1000</f>
        <v>0</v>
      </c>
      <c r="D47" s="83">
        <f t="shared" si="42"/>
        <v>0</v>
      </c>
      <c r="E47" s="83">
        <f t="shared" si="42"/>
        <v>0</v>
      </c>
      <c r="F47" s="83">
        <f t="shared" si="42"/>
        <v>0</v>
      </c>
      <c r="G47" s="83">
        <f t="shared" si="42"/>
        <v>0</v>
      </c>
      <c r="H47" s="83"/>
      <c r="I47" s="83">
        <f t="shared" si="42"/>
        <v>0</v>
      </c>
      <c r="J47" s="83">
        <f t="shared" si="42"/>
        <v>0</v>
      </c>
      <c r="K47" s="83">
        <f t="shared" si="42"/>
        <v>0</v>
      </c>
      <c r="L47" s="83">
        <f t="shared" si="42"/>
        <v>0</v>
      </c>
      <c r="M47" s="83">
        <f t="shared" si="42"/>
        <v>0</v>
      </c>
      <c r="N47" s="83">
        <f t="shared" si="42"/>
        <v>0</v>
      </c>
      <c r="O47" s="83">
        <f t="shared" si="42"/>
        <v>0</v>
      </c>
      <c r="P47" s="83"/>
      <c r="Q47" s="83">
        <f t="shared" si="42"/>
        <v>0</v>
      </c>
      <c r="R47" s="83">
        <f t="shared" si="42"/>
        <v>0</v>
      </c>
      <c r="S47" s="83">
        <f t="shared" si="42"/>
        <v>0</v>
      </c>
      <c r="T47" s="83">
        <f t="shared" si="42"/>
        <v>0</v>
      </c>
      <c r="U47" s="83">
        <f t="shared" si="42"/>
        <v>0</v>
      </c>
      <c r="V47" s="83">
        <f t="shared" si="42"/>
        <v>0.04</v>
      </c>
      <c r="W47" s="83">
        <f t="shared" si="42"/>
        <v>0</v>
      </c>
      <c r="X47" s="83">
        <f t="shared" si="42"/>
        <v>0</v>
      </c>
      <c r="Y47" s="83">
        <f t="shared" ref="Y47" si="43">$B$33*Y46/1000</f>
        <v>0</v>
      </c>
    </row>
    <row r="48" spans="1:25" ht="15" customHeight="1" x14ac:dyDescent="0.25">
      <c r="A48" s="89" t="s">
        <v>94</v>
      </c>
      <c r="B48" s="90"/>
      <c r="C48" s="106">
        <f>C35+C37+C39+C41+C43+C45+C47</f>
        <v>0.01</v>
      </c>
      <c r="D48" s="106">
        <f t="shared" ref="D48:X48" si="44">D35+D37+D39+D41+D43+D45+D47</f>
        <v>1.4999999999999999E-2</v>
      </c>
      <c r="E48" s="106">
        <f t="shared" si="44"/>
        <v>3.0000000000000001E-3</v>
      </c>
      <c r="F48" s="106">
        <f t="shared" si="44"/>
        <v>1.0800000000000001E-2</v>
      </c>
      <c r="G48" s="106">
        <f t="shared" si="44"/>
        <v>0</v>
      </c>
      <c r="H48" s="106"/>
      <c r="I48" s="106">
        <f t="shared" si="44"/>
        <v>0</v>
      </c>
      <c r="J48" s="106">
        <f t="shared" si="44"/>
        <v>0</v>
      </c>
      <c r="K48" s="106">
        <f t="shared" si="44"/>
        <v>3.0999999999999999E-3</v>
      </c>
      <c r="L48" s="106">
        <f t="shared" si="44"/>
        <v>0.1</v>
      </c>
      <c r="M48" s="106">
        <f t="shared" si="44"/>
        <v>0</v>
      </c>
      <c r="N48" s="106">
        <f t="shared" si="44"/>
        <v>1.4700000000000001E-2</v>
      </c>
      <c r="O48" s="106">
        <f t="shared" si="44"/>
        <v>2.3599999999999999E-2</v>
      </c>
      <c r="P48" s="106">
        <f>P35+P37+P39+P41+P43+P45+P47</f>
        <v>8.1629999999999994E-2</v>
      </c>
      <c r="Q48" s="106">
        <f t="shared" si="44"/>
        <v>7.0000000000000007E-2</v>
      </c>
      <c r="R48" s="106">
        <f t="shared" si="44"/>
        <v>5.0000000000000001E-3</v>
      </c>
      <c r="S48" s="106">
        <f t="shared" si="44"/>
        <v>1.5E-3</v>
      </c>
      <c r="T48" s="106">
        <f t="shared" si="44"/>
        <v>6.2E-2</v>
      </c>
      <c r="U48" s="106">
        <f t="shared" si="44"/>
        <v>0.02</v>
      </c>
      <c r="V48" s="106">
        <f t="shared" si="44"/>
        <v>0.04</v>
      </c>
      <c r="W48" s="106">
        <f t="shared" si="44"/>
        <v>0.04</v>
      </c>
      <c r="X48" s="106">
        <f t="shared" si="44"/>
        <v>9.4999999999999998E-3</v>
      </c>
      <c r="Y48" s="106">
        <f>Y35+Y37+Y39+Y41+Y43+Y45+Y47</f>
        <v>1.6750000000000001E-2</v>
      </c>
    </row>
    <row r="49" spans="1:25" ht="15" customHeight="1" x14ac:dyDescent="0.25">
      <c r="A49" s="55" t="s">
        <v>85</v>
      </c>
      <c r="B49" s="55"/>
      <c r="C49" s="83">
        <f>C18+C33+C48</f>
        <v>0.04</v>
      </c>
      <c r="D49" s="83">
        <f t="shared" ref="D49:W49" si="45">D18+D33+D48</f>
        <v>8.5000000000000006E-2</v>
      </c>
      <c r="E49" s="83">
        <f t="shared" si="45"/>
        <v>6.0000000000000001E-3</v>
      </c>
      <c r="F49" s="83">
        <f t="shared" si="45"/>
        <v>2.58E-2</v>
      </c>
      <c r="G49" s="83">
        <f t="shared" si="45"/>
        <v>1E-3</v>
      </c>
      <c r="H49" s="83">
        <f t="shared" si="45"/>
        <v>7.0000000000000001E-3</v>
      </c>
      <c r="I49" s="83">
        <f t="shared" si="45"/>
        <v>0.04</v>
      </c>
      <c r="J49" s="83">
        <f t="shared" si="45"/>
        <v>0.1</v>
      </c>
      <c r="K49" s="83">
        <f t="shared" si="45"/>
        <v>9.1000000000000004E-3</v>
      </c>
      <c r="L49" s="83">
        <f t="shared" si="45"/>
        <v>0.1</v>
      </c>
      <c r="M49" s="83">
        <f t="shared" si="45"/>
        <v>0</v>
      </c>
      <c r="N49" s="83">
        <f t="shared" si="45"/>
        <v>1.4700000000000001E-2</v>
      </c>
      <c r="O49" s="83">
        <f>O18+O33+O48</f>
        <v>2.3599999999999999E-2</v>
      </c>
      <c r="P49" s="83">
        <f>P18+P33+P48</f>
        <v>8.1629999999999994E-2</v>
      </c>
      <c r="Q49" s="83">
        <f t="shared" si="45"/>
        <v>7.0000000000000007E-2</v>
      </c>
      <c r="R49" s="83">
        <f t="shared" si="45"/>
        <v>5.0000000000000001E-3</v>
      </c>
      <c r="S49" s="83">
        <f t="shared" si="45"/>
        <v>1.5E-3</v>
      </c>
      <c r="T49" s="83">
        <f t="shared" si="45"/>
        <v>6.2E-2</v>
      </c>
      <c r="U49" s="83">
        <f t="shared" si="45"/>
        <v>0.02</v>
      </c>
      <c r="V49" s="83">
        <f t="shared" si="45"/>
        <v>7.5000000000000011E-2</v>
      </c>
      <c r="W49" s="83">
        <f t="shared" si="45"/>
        <v>0.04</v>
      </c>
      <c r="X49" s="83">
        <f>X18+X33+X48</f>
        <v>9.4999999999999998E-3</v>
      </c>
      <c r="Y49" s="83">
        <f>Y18+Y33+Y48</f>
        <v>1.6750000000000001E-2</v>
      </c>
    </row>
  </sheetData>
  <mergeCells count="2">
    <mergeCell ref="B3:C3"/>
    <mergeCell ref="N2:R2"/>
  </mergeCells>
  <pageMargins left="0.7" right="0.7" top="0.75" bottom="0.75" header="0.3" footer="0.3"/>
  <pageSetup paperSize="9" scale="28" orientation="landscape" r:id="rId1"/>
  <ignoredErrors>
    <ignoredError sqref="B1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AB55"/>
  <sheetViews>
    <sheetView zoomScale="90" zoomScaleNormal="90" workbookViewId="0">
      <pane xSplit="3" ySplit="5" topLeftCell="D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37.7109375" customWidth="1"/>
    <col min="3" max="8" width="8.7109375" customWidth="1"/>
    <col min="9" max="9" width="9.7109375" customWidth="1"/>
    <col min="10" max="10" width="8.7109375" customWidth="1"/>
    <col min="11" max="11" width="12" customWidth="1"/>
    <col min="12" max="14" width="8.7109375" customWidth="1"/>
    <col min="15" max="15" width="9.85546875" customWidth="1"/>
    <col min="16" max="20" width="8.7109375" customWidth="1"/>
    <col min="21" max="21" width="10" customWidth="1"/>
    <col min="22" max="28" width="8.7109375" customWidth="1"/>
  </cols>
  <sheetData>
    <row r="2" spans="2:28" x14ac:dyDescent="0.25">
      <c r="B2" t="str">
        <f>'1 д'!A2</f>
        <v>"_ "_______________20__г.</v>
      </c>
      <c r="D2" s="20" t="str">
        <f>'1 д'!C2</f>
        <v>Меню-раскладка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28" t="str">
        <f>'1 д'!N2</f>
        <v>школа Название школы</v>
      </c>
      <c r="S2" s="228"/>
      <c r="T2" s="228"/>
      <c r="U2" s="228"/>
      <c r="V2" s="228"/>
      <c r="W2" s="94"/>
    </row>
    <row r="3" spans="2:28" x14ac:dyDescent="0.25">
      <c r="C3" s="226" t="s">
        <v>89</v>
      </c>
      <c r="D3" s="226"/>
    </row>
    <row r="5" spans="2:28" ht="156" x14ac:dyDescent="0.25">
      <c r="B5" s="55"/>
      <c r="C5" s="64" t="s">
        <v>52</v>
      </c>
      <c r="D5" s="61" t="s">
        <v>53</v>
      </c>
      <c r="E5" s="61" t="s">
        <v>37</v>
      </c>
      <c r="F5" s="61" t="s">
        <v>38</v>
      </c>
      <c r="G5" s="61" t="s">
        <v>51</v>
      </c>
      <c r="H5" s="61" t="s">
        <v>39</v>
      </c>
      <c r="I5" s="61" t="s">
        <v>189</v>
      </c>
      <c r="J5" s="61" t="s">
        <v>113</v>
      </c>
      <c r="K5" s="61" t="s">
        <v>41</v>
      </c>
      <c r="L5" s="61" t="s">
        <v>44</v>
      </c>
      <c r="M5" s="61" t="s">
        <v>42</v>
      </c>
      <c r="N5" s="61" t="s">
        <v>43</v>
      </c>
      <c r="O5" s="61" t="s">
        <v>114</v>
      </c>
      <c r="P5" s="61" t="s">
        <v>128</v>
      </c>
      <c r="Q5" s="61" t="s">
        <v>46</v>
      </c>
      <c r="R5" s="61" t="s">
        <v>127</v>
      </c>
      <c r="S5" s="61" t="s">
        <v>45</v>
      </c>
      <c r="T5" s="61" t="s">
        <v>56</v>
      </c>
      <c r="U5" s="61" t="s">
        <v>55</v>
      </c>
      <c r="V5" s="61" t="s">
        <v>57</v>
      </c>
      <c r="W5" s="61" t="s">
        <v>58</v>
      </c>
      <c r="X5" s="61" t="s">
        <v>59</v>
      </c>
      <c r="Y5" s="61" t="s">
        <v>115</v>
      </c>
      <c r="Z5" s="61" t="s">
        <v>49</v>
      </c>
      <c r="AA5" s="61" t="s">
        <v>50</v>
      </c>
      <c r="AB5" s="61" t="s">
        <v>163</v>
      </c>
    </row>
    <row r="6" spans="2:28" x14ac:dyDescent="0.25">
      <c r="B6" s="55" t="str">
        <f>B55</f>
        <v>ИТОГО ЗА ДЕНЬ</v>
      </c>
      <c r="C6" s="93"/>
      <c r="D6" s="100">
        <f>D55</f>
        <v>0.11161</v>
      </c>
      <c r="E6" s="100">
        <f t="shared" ref="E6:AA6" si="0">E55</f>
        <v>7.0000000000000007E-2</v>
      </c>
      <c r="F6" s="100">
        <f t="shared" si="0"/>
        <v>1.6070000000000001E-2</v>
      </c>
      <c r="G6" s="100">
        <f t="shared" si="0"/>
        <v>0.02</v>
      </c>
      <c r="H6" s="100">
        <f t="shared" si="0"/>
        <v>0</v>
      </c>
      <c r="I6" s="100">
        <f t="shared" si="0"/>
        <v>0.29000000000000004</v>
      </c>
      <c r="J6" s="100">
        <f t="shared" si="0"/>
        <v>0.06</v>
      </c>
      <c r="K6" s="100">
        <f t="shared" si="0"/>
        <v>0.435</v>
      </c>
      <c r="L6" s="100">
        <f t="shared" si="0"/>
        <v>0.21000000000000002</v>
      </c>
      <c r="M6" s="100">
        <f t="shared" si="0"/>
        <v>3.7449999999999997E-2</v>
      </c>
      <c r="N6" s="100">
        <f t="shared" si="0"/>
        <v>6.0200000000000004E-2</v>
      </c>
      <c r="O6" s="100"/>
      <c r="P6" s="100"/>
      <c r="Q6" s="100"/>
      <c r="R6" s="100">
        <f t="shared" si="0"/>
        <v>0.15</v>
      </c>
      <c r="S6" s="100">
        <f t="shared" si="0"/>
        <v>8.4399999999999996E-3</v>
      </c>
      <c r="T6" s="100">
        <f t="shared" si="0"/>
        <v>1.4999999999999999E-2</v>
      </c>
      <c r="U6" s="100">
        <f t="shared" si="0"/>
        <v>0.2</v>
      </c>
      <c r="V6" s="100">
        <f t="shared" si="0"/>
        <v>8.0000000000000002E-3</v>
      </c>
      <c r="W6" s="100">
        <f t="shared" si="0"/>
        <v>1.2E-2</v>
      </c>
      <c r="X6" s="100">
        <f t="shared" si="0"/>
        <v>6.0000000000000001E-3</v>
      </c>
      <c r="Y6" s="100">
        <f t="shared" si="0"/>
        <v>1.4999999999999999E-2</v>
      </c>
      <c r="Z6" s="100">
        <f t="shared" si="0"/>
        <v>0.1</v>
      </c>
      <c r="AA6" s="100">
        <f t="shared" si="0"/>
        <v>0.1</v>
      </c>
      <c r="AB6" s="100">
        <f t="shared" ref="AB6" si="1">AB55</f>
        <v>4.3790000000000003E-2</v>
      </c>
    </row>
    <row r="7" spans="2:28" x14ac:dyDescent="0.25">
      <c r="B7" s="82" t="s">
        <v>90</v>
      </c>
      <c r="C7" s="63">
        <f>'1 д'!B7</f>
        <v>1</v>
      </c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</row>
    <row r="8" spans="2:28" x14ac:dyDescent="0.25">
      <c r="B8" s="55" t="e">
        <f>#REF!</f>
        <v>#REF!</v>
      </c>
      <c r="C8" s="57" t="s">
        <v>21</v>
      </c>
      <c r="D8" s="83"/>
      <c r="E8" s="83"/>
      <c r="F8" s="83"/>
      <c r="G8" s="83"/>
      <c r="H8" s="83"/>
      <c r="I8" s="83"/>
      <c r="J8" s="83">
        <v>60</v>
      </c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</row>
    <row r="9" spans="2:28" x14ac:dyDescent="0.25">
      <c r="B9" s="81" t="s">
        <v>84</v>
      </c>
      <c r="C9" s="57"/>
      <c r="D9" s="127">
        <f>$C$7*D8/1000</f>
        <v>0</v>
      </c>
      <c r="E9" s="127">
        <f t="shared" ref="E9:AA9" si="2">$C$7*E8/1000</f>
        <v>0</v>
      </c>
      <c r="F9" s="127">
        <f t="shared" si="2"/>
        <v>0</v>
      </c>
      <c r="G9" s="127">
        <f t="shared" si="2"/>
        <v>0</v>
      </c>
      <c r="H9" s="127">
        <f t="shared" si="2"/>
        <v>0</v>
      </c>
      <c r="I9" s="127">
        <f t="shared" si="2"/>
        <v>0</v>
      </c>
      <c r="J9" s="127">
        <f t="shared" si="2"/>
        <v>0.06</v>
      </c>
      <c r="K9" s="127">
        <f t="shared" si="2"/>
        <v>0</v>
      </c>
      <c r="L9" s="127">
        <f t="shared" si="2"/>
        <v>0</v>
      </c>
      <c r="M9" s="127">
        <f t="shared" si="2"/>
        <v>0</v>
      </c>
      <c r="N9" s="127">
        <f t="shared" si="2"/>
        <v>0</v>
      </c>
      <c r="O9" s="127"/>
      <c r="P9" s="127"/>
      <c r="Q9" s="127"/>
      <c r="R9" s="127">
        <f t="shared" si="2"/>
        <v>0</v>
      </c>
      <c r="S9" s="127">
        <f t="shared" si="2"/>
        <v>0</v>
      </c>
      <c r="T9" s="127">
        <f t="shared" si="2"/>
        <v>0</v>
      </c>
      <c r="U9" s="127">
        <f t="shared" si="2"/>
        <v>0</v>
      </c>
      <c r="V9" s="127">
        <f t="shared" si="2"/>
        <v>0</v>
      </c>
      <c r="W9" s="127">
        <f t="shared" si="2"/>
        <v>0</v>
      </c>
      <c r="X9" s="127">
        <f t="shared" si="2"/>
        <v>0</v>
      </c>
      <c r="Y9" s="127">
        <f t="shared" si="2"/>
        <v>0</v>
      </c>
      <c r="Z9" s="127">
        <f t="shared" si="2"/>
        <v>0</v>
      </c>
      <c r="AA9" s="127">
        <f t="shared" si="2"/>
        <v>0</v>
      </c>
      <c r="AB9" s="127">
        <f t="shared" ref="AB9" si="3">$C$7*AB8/1000</f>
        <v>0</v>
      </c>
    </row>
    <row r="10" spans="2:28" x14ac:dyDescent="0.25">
      <c r="B10" s="169" t="e">
        <f>#REF!</f>
        <v>#REF!</v>
      </c>
      <c r="C10" s="179" t="e">
        <f>#REF!</f>
        <v>#REF!</v>
      </c>
      <c r="D10" s="171">
        <v>111.61</v>
      </c>
      <c r="E10" s="171"/>
      <c r="F10" s="171">
        <v>7.57</v>
      </c>
      <c r="G10" s="171"/>
      <c r="H10" s="171"/>
      <c r="I10" s="171"/>
      <c r="J10" s="171"/>
      <c r="K10" s="171"/>
      <c r="L10" s="171"/>
      <c r="M10" s="171">
        <v>15.45</v>
      </c>
      <c r="N10" s="171">
        <v>10.199999999999999</v>
      </c>
      <c r="O10" s="171"/>
      <c r="P10" s="171"/>
      <c r="Q10" s="171"/>
      <c r="R10" s="171"/>
      <c r="S10" s="171">
        <v>1.64</v>
      </c>
      <c r="T10" s="171"/>
      <c r="U10" s="171"/>
      <c r="V10" s="171"/>
      <c r="W10" s="171"/>
      <c r="X10" s="171"/>
      <c r="Y10" s="171"/>
      <c r="Z10" s="171"/>
      <c r="AA10" s="171"/>
      <c r="AB10" s="171">
        <v>43.79</v>
      </c>
    </row>
    <row r="11" spans="2:28" x14ac:dyDescent="0.25">
      <c r="B11" s="81" t="s">
        <v>84</v>
      </c>
      <c r="C11" s="98"/>
      <c r="D11" s="127">
        <f>$C$7*D10/1000</f>
        <v>0.11161</v>
      </c>
      <c r="E11" s="127">
        <f t="shared" ref="E11:Z11" si="4">$C$7*E10/1000</f>
        <v>0</v>
      </c>
      <c r="F11" s="127">
        <f t="shared" si="4"/>
        <v>7.5700000000000003E-3</v>
      </c>
      <c r="G11" s="127">
        <f t="shared" si="4"/>
        <v>0</v>
      </c>
      <c r="H11" s="127">
        <f t="shared" si="4"/>
        <v>0</v>
      </c>
      <c r="I11" s="127">
        <f t="shared" si="4"/>
        <v>0</v>
      </c>
      <c r="J11" s="127">
        <f t="shared" si="4"/>
        <v>0</v>
      </c>
      <c r="K11" s="127">
        <f t="shared" si="4"/>
        <v>0</v>
      </c>
      <c r="L11" s="127">
        <f t="shared" si="4"/>
        <v>0</v>
      </c>
      <c r="M11" s="127">
        <f t="shared" si="4"/>
        <v>1.5449999999999998E-2</v>
      </c>
      <c r="N11" s="127">
        <f t="shared" si="4"/>
        <v>1.0199999999999999E-2</v>
      </c>
      <c r="O11" s="127"/>
      <c r="P11" s="127"/>
      <c r="Q11" s="127"/>
      <c r="R11" s="127">
        <f t="shared" si="4"/>
        <v>0</v>
      </c>
      <c r="S11" s="127">
        <f t="shared" si="4"/>
        <v>1.64E-3</v>
      </c>
      <c r="T11" s="127">
        <f t="shared" si="4"/>
        <v>0</v>
      </c>
      <c r="U11" s="127">
        <f t="shared" si="4"/>
        <v>0</v>
      </c>
      <c r="V11" s="127">
        <f t="shared" si="4"/>
        <v>0</v>
      </c>
      <c r="W11" s="127">
        <f t="shared" si="4"/>
        <v>0</v>
      </c>
      <c r="X11" s="127">
        <f t="shared" si="4"/>
        <v>0</v>
      </c>
      <c r="Y11" s="127">
        <f t="shared" si="4"/>
        <v>0</v>
      </c>
      <c r="Z11" s="127">
        <f t="shared" si="4"/>
        <v>0</v>
      </c>
      <c r="AA11" s="127">
        <f>$C$7*AA10/1000</f>
        <v>0</v>
      </c>
      <c r="AB11" s="127">
        <f>$C$7*AB10/1000</f>
        <v>4.3790000000000003E-2</v>
      </c>
    </row>
    <row r="12" spans="2:28" x14ac:dyDescent="0.25">
      <c r="B12" s="55" t="e">
        <f>#REF!</f>
        <v>#REF!</v>
      </c>
      <c r="C12" s="58">
        <v>15</v>
      </c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>
        <v>15</v>
      </c>
      <c r="Z12" s="83"/>
      <c r="AA12" s="83"/>
      <c r="AB12" s="83"/>
    </row>
    <row r="13" spans="2:28" x14ac:dyDescent="0.25">
      <c r="B13" s="81" t="s">
        <v>84</v>
      </c>
      <c r="C13" s="58"/>
      <c r="D13" s="127">
        <f>$C$7*D12/1000</f>
        <v>0</v>
      </c>
      <c r="E13" s="127">
        <f t="shared" ref="E13:AA13" si="5">$C$7*E12/1000</f>
        <v>0</v>
      </c>
      <c r="F13" s="127">
        <f t="shared" si="5"/>
        <v>0</v>
      </c>
      <c r="G13" s="127">
        <f t="shared" si="5"/>
        <v>0</v>
      </c>
      <c r="H13" s="127">
        <f t="shared" si="5"/>
        <v>0</v>
      </c>
      <c r="I13" s="127">
        <f t="shared" si="5"/>
        <v>0</v>
      </c>
      <c r="J13" s="127">
        <f t="shared" si="5"/>
        <v>0</v>
      </c>
      <c r="K13" s="127">
        <f t="shared" si="5"/>
        <v>0</v>
      </c>
      <c r="L13" s="127">
        <f t="shared" si="5"/>
        <v>0</v>
      </c>
      <c r="M13" s="127">
        <f t="shared" si="5"/>
        <v>0</v>
      </c>
      <c r="N13" s="127">
        <f t="shared" si="5"/>
        <v>0</v>
      </c>
      <c r="O13" s="127"/>
      <c r="P13" s="127"/>
      <c r="Q13" s="127"/>
      <c r="R13" s="127">
        <f t="shared" si="5"/>
        <v>0</v>
      </c>
      <c r="S13" s="127">
        <f t="shared" si="5"/>
        <v>0</v>
      </c>
      <c r="T13" s="127">
        <f t="shared" si="5"/>
        <v>0</v>
      </c>
      <c r="U13" s="127">
        <f t="shared" si="5"/>
        <v>0</v>
      </c>
      <c r="V13" s="127">
        <f t="shared" si="5"/>
        <v>0</v>
      </c>
      <c r="W13" s="127">
        <f t="shared" si="5"/>
        <v>0</v>
      </c>
      <c r="X13" s="127">
        <f t="shared" si="5"/>
        <v>0</v>
      </c>
      <c r="Y13" s="127">
        <f t="shared" si="5"/>
        <v>1.4999999999999999E-2</v>
      </c>
      <c r="Z13" s="127">
        <f t="shared" si="5"/>
        <v>0</v>
      </c>
      <c r="AA13" s="127">
        <f t="shared" si="5"/>
        <v>0</v>
      </c>
      <c r="AB13" s="127">
        <f t="shared" ref="AB13" si="6">$C$7*AB12/1000</f>
        <v>0</v>
      </c>
    </row>
    <row r="14" spans="2:28" x14ac:dyDescent="0.25">
      <c r="B14" s="55" t="e">
        <f>#REF!</f>
        <v>#REF!</v>
      </c>
      <c r="C14" s="58">
        <v>200</v>
      </c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>
        <v>200</v>
      </c>
      <c r="V14" s="83"/>
      <c r="W14" s="83"/>
      <c r="X14" s="83"/>
      <c r="Y14" s="83"/>
      <c r="Z14" s="83"/>
      <c r="AA14" s="83"/>
      <c r="AB14" s="83"/>
    </row>
    <row r="15" spans="2:28" x14ac:dyDescent="0.25">
      <c r="B15" s="81" t="s">
        <v>84</v>
      </c>
      <c r="C15" s="58"/>
      <c r="D15" s="127">
        <f>$C$7*D14/1000</f>
        <v>0</v>
      </c>
      <c r="E15" s="127">
        <f t="shared" ref="E15:AA15" si="7">$C$7*E14/1000</f>
        <v>0</v>
      </c>
      <c r="F15" s="127">
        <f t="shared" si="7"/>
        <v>0</v>
      </c>
      <c r="G15" s="127">
        <f t="shared" si="7"/>
        <v>0</v>
      </c>
      <c r="H15" s="127">
        <f t="shared" si="7"/>
        <v>0</v>
      </c>
      <c r="I15" s="127">
        <f t="shared" si="7"/>
        <v>0</v>
      </c>
      <c r="J15" s="127">
        <f t="shared" si="7"/>
        <v>0</v>
      </c>
      <c r="K15" s="127">
        <f t="shared" si="7"/>
        <v>0</v>
      </c>
      <c r="L15" s="127">
        <f t="shared" si="7"/>
        <v>0</v>
      </c>
      <c r="M15" s="127">
        <f t="shared" si="7"/>
        <v>0</v>
      </c>
      <c r="N15" s="127">
        <f t="shared" si="7"/>
        <v>0</v>
      </c>
      <c r="O15" s="127"/>
      <c r="P15" s="127"/>
      <c r="Q15" s="127"/>
      <c r="R15" s="127">
        <f t="shared" si="7"/>
        <v>0</v>
      </c>
      <c r="S15" s="127">
        <f t="shared" si="7"/>
        <v>0</v>
      </c>
      <c r="T15" s="127">
        <f t="shared" si="7"/>
        <v>0</v>
      </c>
      <c r="U15" s="127">
        <f t="shared" si="7"/>
        <v>0.2</v>
      </c>
      <c r="V15" s="127">
        <f t="shared" si="7"/>
        <v>0</v>
      </c>
      <c r="W15" s="127">
        <f t="shared" si="7"/>
        <v>0</v>
      </c>
      <c r="X15" s="127">
        <f t="shared" si="7"/>
        <v>0</v>
      </c>
      <c r="Y15" s="127">
        <f t="shared" si="7"/>
        <v>0</v>
      </c>
      <c r="Z15" s="127">
        <f t="shared" si="7"/>
        <v>0</v>
      </c>
      <c r="AA15" s="127">
        <f t="shared" si="7"/>
        <v>0</v>
      </c>
      <c r="AB15" s="127">
        <f t="shared" ref="AB15" si="8">$C$7*AB14/1000</f>
        <v>0</v>
      </c>
    </row>
    <row r="16" spans="2:28" x14ac:dyDescent="0.25">
      <c r="B16" s="55" t="e">
        <f>#REF!</f>
        <v>#REF!</v>
      </c>
      <c r="C16" s="58">
        <v>30</v>
      </c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>
        <v>30</v>
      </c>
      <c r="AA16" s="83"/>
      <c r="AB16" s="83"/>
    </row>
    <row r="17" spans="2:28" x14ac:dyDescent="0.25">
      <c r="B17" s="81" t="s">
        <v>84</v>
      </c>
      <c r="C17" s="58"/>
      <c r="D17" s="127">
        <f>$C$7*D16/1000</f>
        <v>0</v>
      </c>
      <c r="E17" s="127">
        <f t="shared" ref="E17:AA17" si="9">$C$7*E16/1000</f>
        <v>0</v>
      </c>
      <c r="F17" s="127">
        <f t="shared" si="9"/>
        <v>0</v>
      </c>
      <c r="G17" s="127">
        <f t="shared" si="9"/>
        <v>0</v>
      </c>
      <c r="H17" s="127">
        <f t="shared" si="9"/>
        <v>0</v>
      </c>
      <c r="I17" s="127">
        <f t="shared" si="9"/>
        <v>0</v>
      </c>
      <c r="J17" s="127">
        <f t="shared" si="9"/>
        <v>0</v>
      </c>
      <c r="K17" s="127">
        <f t="shared" si="9"/>
        <v>0</v>
      </c>
      <c r="L17" s="127">
        <f t="shared" si="9"/>
        <v>0</v>
      </c>
      <c r="M17" s="127">
        <f t="shared" si="9"/>
        <v>0</v>
      </c>
      <c r="N17" s="127">
        <f t="shared" si="9"/>
        <v>0</v>
      </c>
      <c r="O17" s="127"/>
      <c r="P17" s="127"/>
      <c r="Q17" s="127"/>
      <c r="R17" s="127">
        <f t="shared" si="9"/>
        <v>0</v>
      </c>
      <c r="S17" s="127">
        <f t="shared" si="9"/>
        <v>0</v>
      </c>
      <c r="T17" s="127">
        <f t="shared" si="9"/>
        <v>0</v>
      </c>
      <c r="U17" s="127">
        <f t="shared" si="9"/>
        <v>0</v>
      </c>
      <c r="V17" s="127">
        <f t="shared" si="9"/>
        <v>0</v>
      </c>
      <c r="W17" s="127">
        <f t="shared" si="9"/>
        <v>0</v>
      </c>
      <c r="X17" s="127">
        <f t="shared" si="9"/>
        <v>0</v>
      </c>
      <c r="Y17" s="127">
        <f t="shared" si="9"/>
        <v>0</v>
      </c>
      <c r="Z17" s="127">
        <f t="shared" si="9"/>
        <v>0.03</v>
      </c>
      <c r="AA17" s="127">
        <f t="shared" si="9"/>
        <v>0</v>
      </c>
      <c r="AB17" s="127">
        <f t="shared" ref="AB17" si="10">$C$7*AB16/1000</f>
        <v>0</v>
      </c>
    </row>
    <row r="18" spans="2:28" x14ac:dyDescent="0.25">
      <c r="B18" s="55" t="e">
        <f>#REF!</f>
        <v>#REF!</v>
      </c>
      <c r="C18" s="60">
        <v>30</v>
      </c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>
        <v>30</v>
      </c>
      <c r="AB18" s="83"/>
    </row>
    <row r="19" spans="2:28" x14ac:dyDescent="0.25">
      <c r="B19" s="81" t="s">
        <v>84</v>
      </c>
      <c r="D19" s="127">
        <f>$C$7*D18/1000</f>
        <v>0</v>
      </c>
      <c r="E19" s="127">
        <f t="shared" ref="E19:AA19" si="11">$C$7*E18/1000</f>
        <v>0</v>
      </c>
      <c r="F19" s="127">
        <f t="shared" si="11"/>
        <v>0</v>
      </c>
      <c r="G19" s="127">
        <f t="shared" si="11"/>
        <v>0</v>
      </c>
      <c r="H19" s="127">
        <f t="shared" si="11"/>
        <v>0</v>
      </c>
      <c r="I19" s="127">
        <f t="shared" si="11"/>
        <v>0</v>
      </c>
      <c r="J19" s="127">
        <f t="shared" si="11"/>
        <v>0</v>
      </c>
      <c r="K19" s="127">
        <f t="shared" si="11"/>
        <v>0</v>
      </c>
      <c r="L19" s="127">
        <f t="shared" si="11"/>
        <v>0</v>
      </c>
      <c r="M19" s="127">
        <f t="shared" si="11"/>
        <v>0</v>
      </c>
      <c r="N19" s="127">
        <f t="shared" si="11"/>
        <v>0</v>
      </c>
      <c r="O19" s="127"/>
      <c r="P19" s="127"/>
      <c r="Q19" s="127"/>
      <c r="R19" s="127">
        <f t="shared" si="11"/>
        <v>0</v>
      </c>
      <c r="S19" s="127">
        <f t="shared" si="11"/>
        <v>0</v>
      </c>
      <c r="T19" s="127">
        <f t="shared" si="11"/>
        <v>0</v>
      </c>
      <c r="U19" s="127">
        <f t="shared" si="11"/>
        <v>0</v>
      </c>
      <c r="V19" s="127">
        <f t="shared" si="11"/>
        <v>0</v>
      </c>
      <c r="W19" s="127">
        <f t="shared" si="11"/>
        <v>0</v>
      </c>
      <c r="X19" s="127">
        <f t="shared" si="11"/>
        <v>0</v>
      </c>
      <c r="Y19" s="127">
        <f t="shared" si="11"/>
        <v>0</v>
      </c>
      <c r="Z19" s="127">
        <f t="shared" si="11"/>
        <v>0</v>
      </c>
      <c r="AA19" s="127">
        <f t="shared" si="11"/>
        <v>0.03</v>
      </c>
      <c r="AB19" s="127">
        <f t="shared" ref="AB19" si="12">$C$7*AB18/1000</f>
        <v>0</v>
      </c>
    </row>
    <row r="20" spans="2:28" x14ac:dyDescent="0.25">
      <c r="B20" s="89" t="s">
        <v>93</v>
      </c>
      <c r="C20" s="92">
        <f>'1 д'!B18</f>
        <v>0</v>
      </c>
      <c r="D20" s="132">
        <f>D9+D11+D13+D15+D17+D19</f>
        <v>0.11161</v>
      </c>
      <c r="E20" s="132">
        <f t="shared" ref="E20:AA20" si="13">E9+E11+E13+E15+E17+E19</f>
        <v>0</v>
      </c>
      <c r="F20" s="132">
        <f t="shared" si="13"/>
        <v>7.5700000000000003E-3</v>
      </c>
      <c r="G20" s="132">
        <f t="shared" si="13"/>
        <v>0</v>
      </c>
      <c r="H20" s="132">
        <f t="shared" si="13"/>
        <v>0</v>
      </c>
      <c r="I20" s="132">
        <f t="shared" si="13"/>
        <v>0</v>
      </c>
      <c r="J20" s="132">
        <f t="shared" si="13"/>
        <v>0.06</v>
      </c>
      <c r="K20" s="132">
        <f t="shared" si="13"/>
        <v>0</v>
      </c>
      <c r="L20" s="132">
        <f t="shared" si="13"/>
        <v>0</v>
      </c>
      <c r="M20" s="132">
        <f t="shared" si="13"/>
        <v>1.5449999999999998E-2</v>
      </c>
      <c r="N20" s="132">
        <f t="shared" si="13"/>
        <v>1.0199999999999999E-2</v>
      </c>
      <c r="O20" s="132"/>
      <c r="P20" s="132"/>
      <c r="Q20" s="132"/>
      <c r="R20" s="132">
        <f t="shared" si="13"/>
        <v>0</v>
      </c>
      <c r="S20" s="132">
        <f t="shared" si="13"/>
        <v>1.64E-3</v>
      </c>
      <c r="T20" s="132">
        <f t="shared" si="13"/>
        <v>0</v>
      </c>
      <c r="U20" s="132">
        <f t="shared" si="13"/>
        <v>0.2</v>
      </c>
      <c r="V20" s="132">
        <f t="shared" si="13"/>
        <v>0</v>
      </c>
      <c r="W20" s="132">
        <f t="shared" si="13"/>
        <v>0</v>
      </c>
      <c r="X20" s="132">
        <f t="shared" si="13"/>
        <v>0</v>
      </c>
      <c r="Y20" s="132">
        <f t="shared" si="13"/>
        <v>1.4999999999999999E-2</v>
      </c>
      <c r="Z20" s="132">
        <f t="shared" si="13"/>
        <v>0.03</v>
      </c>
      <c r="AA20" s="132">
        <f t="shared" si="13"/>
        <v>0.03</v>
      </c>
      <c r="AB20" s="132">
        <f t="shared" ref="AB20" si="14">AB9+AB11+AB13+AB15+AB17+AB19</f>
        <v>4.3790000000000003E-2</v>
      </c>
    </row>
    <row r="21" spans="2:28" x14ac:dyDescent="0.25">
      <c r="B21" s="55" t="str">
        <f>меню!B9</f>
        <v>Кофейный напиток с молоком</v>
      </c>
      <c r="C21" s="58">
        <v>60</v>
      </c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</row>
    <row r="22" spans="2:28" x14ac:dyDescent="0.25">
      <c r="B22" s="81" t="s">
        <v>84</v>
      </c>
      <c r="C22" s="58"/>
      <c r="D22" s="127">
        <f>$C$7*D21/1000</f>
        <v>0</v>
      </c>
      <c r="E22" s="127">
        <f t="shared" ref="E22:AA22" si="15">$C$7*E21/1000</f>
        <v>0</v>
      </c>
      <c r="F22" s="127">
        <f t="shared" si="15"/>
        <v>0</v>
      </c>
      <c r="G22" s="127">
        <f t="shared" si="15"/>
        <v>0</v>
      </c>
      <c r="H22" s="127">
        <f t="shared" si="15"/>
        <v>0</v>
      </c>
      <c r="I22" s="127">
        <f t="shared" si="15"/>
        <v>0</v>
      </c>
      <c r="J22" s="127">
        <f t="shared" si="15"/>
        <v>0</v>
      </c>
      <c r="K22" s="127">
        <f t="shared" si="15"/>
        <v>0</v>
      </c>
      <c r="L22" s="127">
        <f t="shared" si="15"/>
        <v>0</v>
      </c>
      <c r="M22" s="127">
        <f t="shared" si="15"/>
        <v>0</v>
      </c>
      <c r="N22" s="127">
        <f t="shared" si="15"/>
        <v>0</v>
      </c>
      <c r="O22" s="127">
        <f t="shared" si="15"/>
        <v>0</v>
      </c>
      <c r="P22" s="127"/>
      <c r="Q22" s="127"/>
      <c r="R22" s="127">
        <f t="shared" si="15"/>
        <v>0</v>
      </c>
      <c r="S22" s="127">
        <f t="shared" si="15"/>
        <v>0</v>
      </c>
      <c r="T22" s="127">
        <f t="shared" si="15"/>
        <v>0</v>
      </c>
      <c r="U22" s="127">
        <f t="shared" si="15"/>
        <v>0</v>
      </c>
      <c r="V22" s="127">
        <f t="shared" si="15"/>
        <v>0</v>
      </c>
      <c r="W22" s="127">
        <f t="shared" si="15"/>
        <v>0</v>
      </c>
      <c r="X22" s="127">
        <f t="shared" si="15"/>
        <v>0</v>
      </c>
      <c r="Y22" s="127">
        <f t="shared" si="15"/>
        <v>0</v>
      </c>
      <c r="Z22" s="127">
        <f t="shared" si="15"/>
        <v>0</v>
      </c>
      <c r="AA22" s="127">
        <f t="shared" si="15"/>
        <v>0</v>
      </c>
      <c r="AB22" s="127">
        <f t="shared" ref="AB22" si="16">$C$7*AB21/1000</f>
        <v>0</v>
      </c>
    </row>
    <row r="23" spans="2:28" s="68" customFormat="1" x14ac:dyDescent="0.25">
      <c r="B23" s="66" t="str">
        <f>меню!B10</f>
        <v>Хлеб пшеничный</v>
      </c>
      <c r="C23" s="67" t="e">
        <f>меню!#REF!</f>
        <v>#REF!</v>
      </c>
      <c r="D23" s="129"/>
      <c r="E23" s="129"/>
      <c r="F23" s="129">
        <v>1.5</v>
      </c>
      <c r="G23" s="129"/>
      <c r="H23" s="129"/>
      <c r="I23" s="129"/>
      <c r="J23" s="129"/>
      <c r="K23" s="129">
        <v>30</v>
      </c>
      <c r="L23" s="129">
        <v>70</v>
      </c>
      <c r="M23" s="129">
        <v>10</v>
      </c>
      <c r="N23" s="129">
        <v>9.6</v>
      </c>
      <c r="O23" s="129"/>
      <c r="P23" s="129">
        <v>10</v>
      </c>
      <c r="Q23" s="129"/>
      <c r="R23" s="129"/>
      <c r="S23" s="129">
        <v>2</v>
      </c>
      <c r="T23" s="129"/>
      <c r="U23" s="129"/>
      <c r="V23" s="129"/>
      <c r="W23" s="129"/>
      <c r="X23" s="129"/>
      <c r="Y23" s="129"/>
      <c r="Z23" s="129"/>
      <c r="AA23" s="129"/>
      <c r="AB23" s="129"/>
    </row>
    <row r="24" spans="2:28" s="68" customFormat="1" x14ac:dyDescent="0.25">
      <c r="B24" s="81" t="s">
        <v>84</v>
      </c>
      <c r="C24" s="67"/>
      <c r="D24" s="127">
        <f>$C$7*D23/1000</f>
        <v>0</v>
      </c>
      <c r="E24" s="127">
        <f t="shared" ref="E24:AA24" si="17">$C$7*E23/1000</f>
        <v>0</v>
      </c>
      <c r="F24" s="127">
        <f t="shared" si="17"/>
        <v>1.5E-3</v>
      </c>
      <c r="G24" s="127">
        <f t="shared" si="17"/>
        <v>0</v>
      </c>
      <c r="H24" s="127">
        <f t="shared" si="17"/>
        <v>0</v>
      </c>
      <c r="I24" s="127">
        <f t="shared" si="17"/>
        <v>0</v>
      </c>
      <c r="J24" s="127">
        <f t="shared" si="17"/>
        <v>0</v>
      </c>
      <c r="K24" s="127">
        <f t="shared" si="17"/>
        <v>0.03</v>
      </c>
      <c r="L24" s="127">
        <f t="shared" si="17"/>
        <v>7.0000000000000007E-2</v>
      </c>
      <c r="M24" s="127">
        <f t="shared" si="17"/>
        <v>0.01</v>
      </c>
      <c r="N24" s="127">
        <f t="shared" si="17"/>
        <v>9.5999999999999992E-3</v>
      </c>
      <c r="O24" s="127"/>
      <c r="P24" s="127">
        <f t="shared" si="17"/>
        <v>0.01</v>
      </c>
      <c r="Q24" s="127"/>
      <c r="R24" s="127">
        <f t="shared" si="17"/>
        <v>0</v>
      </c>
      <c r="S24" s="127">
        <f t="shared" si="17"/>
        <v>2E-3</v>
      </c>
      <c r="T24" s="127">
        <f t="shared" si="17"/>
        <v>0</v>
      </c>
      <c r="U24" s="127">
        <f t="shared" si="17"/>
        <v>0</v>
      </c>
      <c r="V24" s="127">
        <f t="shared" si="17"/>
        <v>0</v>
      </c>
      <c r="W24" s="127">
        <f t="shared" si="17"/>
        <v>0</v>
      </c>
      <c r="X24" s="127">
        <f t="shared" si="17"/>
        <v>0</v>
      </c>
      <c r="Y24" s="127">
        <f t="shared" si="17"/>
        <v>0</v>
      </c>
      <c r="Z24" s="127">
        <f t="shared" si="17"/>
        <v>0</v>
      </c>
      <c r="AA24" s="127">
        <f t="shared" si="17"/>
        <v>0</v>
      </c>
      <c r="AB24" s="127">
        <f t="shared" ref="AB24" si="18">$C$7*AB23/1000</f>
        <v>0</v>
      </c>
    </row>
    <row r="25" spans="2:28" s="68" customFormat="1" x14ac:dyDescent="0.25">
      <c r="B25" s="66" t="str">
        <f>меню!B11</f>
        <v>Хлеб ржаной</v>
      </c>
      <c r="C25" s="67" t="s">
        <v>104</v>
      </c>
      <c r="D25" s="129"/>
      <c r="E25" s="129">
        <v>8</v>
      </c>
      <c r="F25" s="129"/>
      <c r="G25" s="129"/>
      <c r="H25" s="129"/>
      <c r="I25" s="129"/>
      <c r="J25" s="129"/>
      <c r="K25" s="129"/>
      <c r="L25" s="129"/>
      <c r="M25" s="129">
        <v>1</v>
      </c>
      <c r="N25" s="129">
        <v>15.4</v>
      </c>
      <c r="O25" s="129"/>
      <c r="P25" s="129"/>
      <c r="Q25" s="129">
        <v>1.5</v>
      </c>
      <c r="R25" s="129">
        <v>75</v>
      </c>
      <c r="S25" s="129">
        <v>1.4</v>
      </c>
      <c r="T25" s="129">
        <v>7.5</v>
      </c>
      <c r="U25" s="129"/>
      <c r="V25" s="129">
        <v>4</v>
      </c>
      <c r="W25" s="129">
        <v>6</v>
      </c>
      <c r="X25" s="129">
        <v>3</v>
      </c>
      <c r="Y25" s="129"/>
      <c r="Z25" s="129"/>
      <c r="AA25" s="129"/>
      <c r="AB25" s="129"/>
    </row>
    <row r="26" spans="2:28" s="68" customFormat="1" x14ac:dyDescent="0.25">
      <c r="B26" s="81" t="s">
        <v>84</v>
      </c>
      <c r="C26" s="67"/>
      <c r="D26" s="127">
        <f>$C$7*D25/1000</f>
        <v>0</v>
      </c>
      <c r="E26" s="127">
        <f t="shared" ref="E26:AA26" si="19">$C$7*E25/1000</f>
        <v>8.0000000000000002E-3</v>
      </c>
      <c r="F26" s="127">
        <f t="shared" si="19"/>
        <v>0</v>
      </c>
      <c r="G26" s="127">
        <f t="shared" si="19"/>
        <v>0</v>
      </c>
      <c r="H26" s="127">
        <f t="shared" si="19"/>
        <v>0</v>
      </c>
      <c r="I26" s="127">
        <f t="shared" si="19"/>
        <v>0</v>
      </c>
      <c r="J26" s="127">
        <f t="shared" si="19"/>
        <v>0</v>
      </c>
      <c r="K26" s="127">
        <f t="shared" si="19"/>
        <v>0</v>
      </c>
      <c r="L26" s="127">
        <f t="shared" si="19"/>
        <v>0</v>
      </c>
      <c r="M26" s="127">
        <f t="shared" si="19"/>
        <v>1E-3</v>
      </c>
      <c r="N26" s="127">
        <f t="shared" si="19"/>
        <v>1.54E-2</v>
      </c>
      <c r="O26" s="127"/>
      <c r="P26" s="127"/>
      <c r="Q26" s="127">
        <f t="shared" si="19"/>
        <v>1.5E-3</v>
      </c>
      <c r="R26" s="127">
        <f t="shared" si="19"/>
        <v>7.4999999999999997E-2</v>
      </c>
      <c r="S26" s="127">
        <f t="shared" si="19"/>
        <v>1.4E-3</v>
      </c>
      <c r="T26" s="127">
        <f t="shared" si="19"/>
        <v>7.4999999999999997E-3</v>
      </c>
      <c r="U26" s="127">
        <f t="shared" si="19"/>
        <v>0</v>
      </c>
      <c r="V26" s="127">
        <f t="shared" si="19"/>
        <v>4.0000000000000001E-3</v>
      </c>
      <c r="W26" s="127">
        <f t="shared" si="19"/>
        <v>6.0000000000000001E-3</v>
      </c>
      <c r="X26" s="127">
        <f t="shared" si="19"/>
        <v>3.0000000000000001E-3</v>
      </c>
      <c r="Y26" s="127">
        <f t="shared" si="19"/>
        <v>0</v>
      </c>
      <c r="Z26" s="127">
        <f t="shared" si="19"/>
        <v>0</v>
      </c>
      <c r="AA26" s="127">
        <f t="shared" si="19"/>
        <v>0</v>
      </c>
      <c r="AB26" s="127">
        <f t="shared" ref="AB26" si="20">$C$7*AB25/1000</f>
        <v>0</v>
      </c>
    </row>
    <row r="27" spans="2:28" s="68" customFormat="1" x14ac:dyDescent="0.25">
      <c r="B27" s="77" t="e">
        <f>меню!#REF!</f>
        <v>#REF!</v>
      </c>
      <c r="C27" s="67" t="e">
        <f>меню!#REF!</f>
        <v>#REF!</v>
      </c>
      <c r="D27" s="129"/>
      <c r="E27" s="129">
        <v>22</v>
      </c>
      <c r="F27" s="129">
        <v>1.5</v>
      </c>
      <c r="G27" s="129"/>
      <c r="H27" s="129"/>
      <c r="I27" s="129"/>
      <c r="J27" s="129"/>
      <c r="K27" s="129">
        <v>175</v>
      </c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</row>
    <row r="28" spans="2:28" s="68" customFormat="1" x14ac:dyDescent="0.25">
      <c r="B28" s="81" t="s">
        <v>84</v>
      </c>
      <c r="C28" s="67"/>
      <c r="D28" s="127">
        <f>$C$7*D27/1000</f>
        <v>0</v>
      </c>
      <c r="E28" s="127">
        <f t="shared" ref="E28:AA28" si="21">$C$7*E27/1000</f>
        <v>2.1999999999999999E-2</v>
      </c>
      <c r="F28" s="127">
        <f t="shared" si="21"/>
        <v>1.5E-3</v>
      </c>
      <c r="G28" s="127">
        <f t="shared" si="21"/>
        <v>0</v>
      </c>
      <c r="H28" s="127">
        <f t="shared" si="21"/>
        <v>0</v>
      </c>
      <c r="I28" s="127">
        <f t="shared" si="21"/>
        <v>0</v>
      </c>
      <c r="J28" s="127">
        <f t="shared" si="21"/>
        <v>0</v>
      </c>
      <c r="K28" s="127">
        <f t="shared" si="21"/>
        <v>0.17499999999999999</v>
      </c>
      <c r="L28" s="127">
        <f t="shared" si="21"/>
        <v>0</v>
      </c>
      <c r="M28" s="127">
        <f t="shared" si="21"/>
        <v>0</v>
      </c>
      <c r="N28" s="127">
        <f t="shared" si="21"/>
        <v>0</v>
      </c>
      <c r="O28" s="127"/>
      <c r="P28" s="127"/>
      <c r="Q28" s="127"/>
      <c r="R28" s="127">
        <f t="shared" si="21"/>
        <v>0</v>
      </c>
      <c r="S28" s="127">
        <f t="shared" si="21"/>
        <v>0</v>
      </c>
      <c r="T28" s="127">
        <f t="shared" si="21"/>
        <v>0</v>
      </c>
      <c r="U28" s="127">
        <f t="shared" si="21"/>
        <v>0</v>
      </c>
      <c r="V28" s="127">
        <f t="shared" si="21"/>
        <v>0</v>
      </c>
      <c r="W28" s="127">
        <f t="shared" si="21"/>
        <v>0</v>
      </c>
      <c r="X28" s="127">
        <f t="shared" si="21"/>
        <v>0</v>
      </c>
      <c r="Y28" s="127">
        <f t="shared" si="21"/>
        <v>0</v>
      </c>
      <c r="Z28" s="127">
        <f t="shared" si="21"/>
        <v>0</v>
      </c>
      <c r="AA28" s="127">
        <f t="shared" si="21"/>
        <v>0</v>
      </c>
      <c r="AB28" s="127">
        <f t="shared" ref="AB28" si="22">$C$7*AB27/1000</f>
        <v>0</v>
      </c>
    </row>
    <row r="29" spans="2:28" s="71" customFormat="1" x14ac:dyDescent="0.25">
      <c r="B29" s="69" t="str">
        <f>меню!B15</f>
        <v>Обед (1-4 класс)</v>
      </c>
      <c r="C29" s="70" t="e">
        <f>меню!#REF!</f>
        <v>#REF!</v>
      </c>
      <c r="D29" s="133"/>
      <c r="E29" s="133"/>
      <c r="F29" s="133"/>
      <c r="G29" s="133">
        <v>10</v>
      </c>
      <c r="H29" s="133"/>
      <c r="I29" s="133">
        <v>45</v>
      </c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  <c r="Z29" s="133"/>
      <c r="AA29" s="133"/>
      <c r="AB29" s="133"/>
    </row>
    <row r="30" spans="2:28" s="71" customFormat="1" x14ac:dyDescent="0.25">
      <c r="B30" s="81" t="s">
        <v>84</v>
      </c>
      <c r="C30" s="70"/>
      <c r="D30" s="127">
        <f>$C$7*D29/1000</f>
        <v>0</v>
      </c>
      <c r="E30" s="127">
        <f t="shared" ref="E30:AA30" si="23">$C$7*E29/1000</f>
        <v>0</v>
      </c>
      <c r="F30" s="127">
        <f t="shared" si="23"/>
        <v>0</v>
      </c>
      <c r="G30" s="127">
        <f t="shared" si="23"/>
        <v>0.01</v>
      </c>
      <c r="H30" s="127">
        <f t="shared" si="23"/>
        <v>0</v>
      </c>
      <c r="I30" s="127">
        <f t="shared" si="23"/>
        <v>4.4999999999999998E-2</v>
      </c>
      <c r="J30" s="127">
        <f t="shared" si="23"/>
        <v>0</v>
      </c>
      <c r="K30" s="127">
        <f t="shared" si="23"/>
        <v>0</v>
      </c>
      <c r="L30" s="127">
        <f t="shared" si="23"/>
        <v>0</v>
      </c>
      <c r="M30" s="127">
        <f t="shared" si="23"/>
        <v>0</v>
      </c>
      <c r="N30" s="127">
        <f t="shared" si="23"/>
        <v>0</v>
      </c>
      <c r="O30" s="127"/>
      <c r="P30" s="127"/>
      <c r="Q30" s="127"/>
      <c r="R30" s="127">
        <f t="shared" si="23"/>
        <v>0</v>
      </c>
      <c r="S30" s="127">
        <f t="shared" si="23"/>
        <v>0</v>
      </c>
      <c r="T30" s="127">
        <f t="shared" si="23"/>
        <v>0</v>
      </c>
      <c r="U30" s="127">
        <f t="shared" si="23"/>
        <v>0</v>
      </c>
      <c r="V30" s="127">
        <f t="shared" si="23"/>
        <v>0</v>
      </c>
      <c r="W30" s="127">
        <f t="shared" si="23"/>
        <v>0</v>
      </c>
      <c r="X30" s="127">
        <f t="shared" si="23"/>
        <v>0</v>
      </c>
      <c r="Y30" s="127">
        <f t="shared" si="23"/>
        <v>0</v>
      </c>
      <c r="Z30" s="127">
        <f t="shared" si="23"/>
        <v>0</v>
      </c>
      <c r="AA30" s="127">
        <f t="shared" si="23"/>
        <v>0</v>
      </c>
      <c r="AB30" s="127">
        <f t="shared" ref="AB30" si="24">$C$7*AB29/1000</f>
        <v>0</v>
      </c>
    </row>
    <row r="31" spans="2:28" x14ac:dyDescent="0.25">
      <c r="B31" s="55" t="str">
        <f>меню!B16</f>
        <v>Овощи по сезону</v>
      </c>
      <c r="C31" s="57" t="e">
        <f>меню!#REF!</f>
        <v>#REF!</v>
      </c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>
        <v>30</v>
      </c>
      <c r="AB31" s="83"/>
    </row>
    <row r="32" spans="2:28" x14ac:dyDescent="0.25">
      <c r="B32" s="81" t="s">
        <v>84</v>
      </c>
      <c r="C32" s="57"/>
      <c r="D32" s="127">
        <f>$C$7*D31/1000</f>
        <v>0</v>
      </c>
      <c r="E32" s="127">
        <f t="shared" ref="E32:AA32" si="25">$C$7*E31/1000</f>
        <v>0</v>
      </c>
      <c r="F32" s="127">
        <f t="shared" si="25"/>
        <v>0</v>
      </c>
      <c r="G32" s="127">
        <f t="shared" si="25"/>
        <v>0</v>
      </c>
      <c r="H32" s="127">
        <f t="shared" si="25"/>
        <v>0</v>
      </c>
      <c r="I32" s="127">
        <f t="shared" si="25"/>
        <v>0</v>
      </c>
      <c r="J32" s="127">
        <f t="shared" si="25"/>
        <v>0</v>
      </c>
      <c r="K32" s="127">
        <f t="shared" si="25"/>
        <v>0</v>
      </c>
      <c r="L32" s="127">
        <f t="shared" si="25"/>
        <v>0</v>
      </c>
      <c r="M32" s="127">
        <f t="shared" si="25"/>
        <v>0</v>
      </c>
      <c r="N32" s="127">
        <f t="shared" si="25"/>
        <v>0</v>
      </c>
      <c r="O32" s="127"/>
      <c r="P32" s="127"/>
      <c r="Q32" s="127"/>
      <c r="R32" s="127">
        <f t="shared" si="25"/>
        <v>0</v>
      </c>
      <c r="S32" s="127">
        <f t="shared" si="25"/>
        <v>0</v>
      </c>
      <c r="T32" s="127">
        <f t="shared" si="25"/>
        <v>0</v>
      </c>
      <c r="U32" s="127">
        <f t="shared" si="25"/>
        <v>0</v>
      </c>
      <c r="V32" s="127">
        <f t="shared" si="25"/>
        <v>0</v>
      </c>
      <c r="W32" s="127">
        <f t="shared" si="25"/>
        <v>0</v>
      </c>
      <c r="X32" s="127">
        <f t="shared" si="25"/>
        <v>0</v>
      </c>
      <c r="Y32" s="127">
        <f t="shared" si="25"/>
        <v>0</v>
      </c>
      <c r="Z32" s="127">
        <f t="shared" si="25"/>
        <v>0</v>
      </c>
      <c r="AA32" s="127">
        <f t="shared" si="25"/>
        <v>0.03</v>
      </c>
      <c r="AB32" s="127">
        <f t="shared" ref="AB32" si="26">$C$7*AB31/1000</f>
        <v>0</v>
      </c>
    </row>
    <row r="33" spans="2:28" x14ac:dyDescent="0.25">
      <c r="B33" s="55" t="str">
        <f>меню!B17</f>
        <v>Суп картофельный с  крупой</v>
      </c>
      <c r="C33" s="57" t="e">
        <f>меню!#REF!</f>
        <v>#REF!</v>
      </c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>
        <v>30</v>
      </c>
      <c r="AA33" s="83"/>
      <c r="AB33" s="83"/>
    </row>
    <row r="34" spans="2:28" x14ac:dyDescent="0.25">
      <c r="B34" s="81" t="s">
        <v>84</v>
      </c>
      <c r="C34" s="57"/>
      <c r="D34" s="127">
        <f>$C$7*D33/1000</f>
        <v>0</v>
      </c>
      <c r="E34" s="127">
        <f t="shared" ref="E34:Z34" si="27">$C$7*E33/1000</f>
        <v>0</v>
      </c>
      <c r="F34" s="127">
        <f t="shared" si="27"/>
        <v>0</v>
      </c>
      <c r="G34" s="127">
        <f t="shared" si="27"/>
        <v>0</v>
      </c>
      <c r="H34" s="127">
        <f t="shared" si="27"/>
        <v>0</v>
      </c>
      <c r="I34" s="127">
        <f t="shared" si="27"/>
        <v>0</v>
      </c>
      <c r="J34" s="127">
        <f t="shared" si="27"/>
        <v>0</v>
      </c>
      <c r="K34" s="127">
        <f t="shared" si="27"/>
        <v>0</v>
      </c>
      <c r="L34" s="127">
        <f t="shared" si="27"/>
        <v>0</v>
      </c>
      <c r="M34" s="127">
        <f t="shared" si="27"/>
        <v>0</v>
      </c>
      <c r="N34" s="127">
        <f t="shared" si="27"/>
        <v>0</v>
      </c>
      <c r="O34" s="127"/>
      <c r="P34" s="127"/>
      <c r="Q34" s="127"/>
      <c r="R34" s="127">
        <f t="shared" si="27"/>
        <v>0</v>
      </c>
      <c r="S34" s="127">
        <f t="shared" si="27"/>
        <v>0</v>
      </c>
      <c r="T34" s="127">
        <f t="shared" si="27"/>
        <v>0</v>
      </c>
      <c r="U34" s="127">
        <f t="shared" si="27"/>
        <v>0</v>
      </c>
      <c r="V34" s="127">
        <f t="shared" si="27"/>
        <v>0</v>
      </c>
      <c r="W34" s="127">
        <f t="shared" si="27"/>
        <v>0</v>
      </c>
      <c r="X34" s="127">
        <f t="shared" si="27"/>
        <v>0</v>
      </c>
      <c r="Y34" s="127">
        <f t="shared" si="27"/>
        <v>0</v>
      </c>
      <c r="Z34" s="127">
        <f t="shared" si="27"/>
        <v>0.03</v>
      </c>
      <c r="AA34" s="83"/>
      <c r="AB34" s="83"/>
    </row>
    <row r="35" spans="2:28" x14ac:dyDescent="0.25">
      <c r="B35" s="55" t="str">
        <f>меню!B18</f>
        <v>Рыба тушеная с овощами</v>
      </c>
      <c r="C35" s="60">
        <v>100</v>
      </c>
      <c r="D35" s="83"/>
      <c r="E35" s="83"/>
      <c r="F35" s="83"/>
      <c r="G35" s="83"/>
      <c r="H35" s="83"/>
      <c r="I35" s="83">
        <v>100</v>
      </c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</row>
    <row r="36" spans="2:28" x14ac:dyDescent="0.25">
      <c r="B36" s="81" t="s">
        <v>84</v>
      </c>
      <c r="C36" s="55"/>
      <c r="D36" s="127">
        <f>$C$7*D35/1000</f>
        <v>0</v>
      </c>
      <c r="E36" s="127">
        <f t="shared" ref="E36:AA36" si="28">$C$7*E35/1000</f>
        <v>0</v>
      </c>
      <c r="F36" s="127">
        <f t="shared" si="28"/>
        <v>0</v>
      </c>
      <c r="G36" s="127">
        <f t="shared" si="28"/>
        <v>0</v>
      </c>
      <c r="H36" s="127">
        <f t="shared" si="28"/>
        <v>0</v>
      </c>
      <c r="I36" s="127">
        <f t="shared" si="28"/>
        <v>0.1</v>
      </c>
      <c r="J36" s="127">
        <f t="shared" si="28"/>
        <v>0</v>
      </c>
      <c r="K36" s="127">
        <f t="shared" si="28"/>
        <v>0</v>
      </c>
      <c r="L36" s="127">
        <f t="shared" si="28"/>
        <v>0</v>
      </c>
      <c r="M36" s="127">
        <f t="shared" si="28"/>
        <v>0</v>
      </c>
      <c r="N36" s="127">
        <f t="shared" si="28"/>
        <v>0</v>
      </c>
      <c r="O36" s="127"/>
      <c r="P36" s="127"/>
      <c r="Q36" s="127"/>
      <c r="R36" s="127">
        <f t="shared" si="28"/>
        <v>0</v>
      </c>
      <c r="S36" s="127">
        <f t="shared" si="28"/>
        <v>0</v>
      </c>
      <c r="T36" s="127">
        <f t="shared" si="28"/>
        <v>0</v>
      </c>
      <c r="U36" s="127">
        <f t="shared" si="28"/>
        <v>0</v>
      </c>
      <c r="V36" s="127">
        <f t="shared" si="28"/>
        <v>0</v>
      </c>
      <c r="W36" s="127">
        <f t="shared" si="28"/>
        <v>0</v>
      </c>
      <c r="X36" s="127">
        <f t="shared" si="28"/>
        <v>0</v>
      </c>
      <c r="Y36" s="127">
        <f t="shared" si="28"/>
        <v>0</v>
      </c>
      <c r="Z36" s="127">
        <f t="shared" si="28"/>
        <v>0</v>
      </c>
      <c r="AA36" s="127">
        <f t="shared" si="28"/>
        <v>0</v>
      </c>
      <c r="AB36" s="127">
        <f t="shared" ref="AB36" si="29">$C$7*AB35/1000</f>
        <v>0</v>
      </c>
    </row>
    <row r="37" spans="2:28" x14ac:dyDescent="0.25">
      <c r="B37" s="89" t="s">
        <v>92</v>
      </c>
      <c r="C37" s="63">
        <f>'1 д'!B33</f>
        <v>1</v>
      </c>
      <c r="D37" s="106">
        <f>D22+D24+D26+D28+D30+D32+D34+D36</f>
        <v>0</v>
      </c>
      <c r="E37" s="106">
        <f t="shared" ref="E37:AA37" si="30">E22+E24+E26+E28+E30+E32+E34+E36</f>
        <v>0.03</v>
      </c>
      <c r="F37" s="106">
        <f t="shared" si="30"/>
        <v>3.0000000000000001E-3</v>
      </c>
      <c r="G37" s="106">
        <f t="shared" si="30"/>
        <v>0.01</v>
      </c>
      <c r="H37" s="106">
        <f t="shared" si="30"/>
        <v>0</v>
      </c>
      <c r="I37" s="106">
        <f t="shared" si="30"/>
        <v>0.14500000000000002</v>
      </c>
      <c r="J37" s="106">
        <f t="shared" si="30"/>
        <v>0</v>
      </c>
      <c r="K37" s="106">
        <f t="shared" si="30"/>
        <v>0.20499999999999999</v>
      </c>
      <c r="L37" s="106">
        <f t="shared" si="30"/>
        <v>7.0000000000000007E-2</v>
      </c>
      <c r="M37" s="106">
        <f t="shared" si="30"/>
        <v>1.0999999999999999E-2</v>
      </c>
      <c r="N37" s="106">
        <f t="shared" si="30"/>
        <v>2.5000000000000001E-2</v>
      </c>
      <c r="O37" s="106">
        <f t="shared" si="30"/>
        <v>0</v>
      </c>
      <c r="P37" s="106">
        <f>P22+P24+P26+P28+P30+P32+P34+P36</f>
        <v>0.01</v>
      </c>
      <c r="Q37" s="106">
        <f>Q22+Q24+Q26+Q28+Q30+Q32+Q34+Q36</f>
        <v>1.5E-3</v>
      </c>
      <c r="R37" s="106">
        <f t="shared" si="30"/>
        <v>7.4999999999999997E-2</v>
      </c>
      <c r="S37" s="106">
        <f t="shared" si="30"/>
        <v>3.4000000000000002E-3</v>
      </c>
      <c r="T37" s="106">
        <f t="shared" si="30"/>
        <v>7.4999999999999997E-3</v>
      </c>
      <c r="U37" s="106">
        <f t="shared" si="30"/>
        <v>0</v>
      </c>
      <c r="V37" s="106">
        <f t="shared" si="30"/>
        <v>4.0000000000000001E-3</v>
      </c>
      <c r="W37" s="106">
        <f t="shared" si="30"/>
        <v>6.0000000000000001E-3</v>
      </c>
      <c r="X37" s="106">
        <f t="shared" si="30"/>
        <v>3.0000000000000001E-3</v>
      </c>
      <c r="Y37" s="106">
        <f t="shared" si="30"/>
        <v>0</v>
      </c>
      <c r="Z37" s="106">
        <f t="shared" si="30"/>
        <v>0.03</v>
      </c>
      <c r="AA37" s="106">
        <f t="shared" si="30"/>
        <v>0.03</v>
      </c>
      <c r="AB37" s="106">
        <f t="shared" ref="AB37" si="31">AB22+AB24+AB26+AB28+AB30+AB32+AB34+AB36</f>
        <v>0</v>
      </c>
    </row>
    <row r="38" spans="2:28" x14ac:dyDescent="0.25">
      <c r="B38" s="55" t="str">
        <f>B21</f>
        <v>Кофейный напиток с молоком</v>
      </c>
      <c r="C38" s="60">
        <v>100</v>
      </c>
      <c r="D38" s="83"/>
      <c r="E38" s="83"/>
      <c r="F38" s="83"/>
      <c r="G38" s="83"/>
      <c r="H38" s="83"/>
      <c r="I38" s="83"/>
      <c r="J38" s="83"/>
      <c r="K38" s="83"/>
      <c r="L38" s="83">
        <v>60</v>
      </c>
      <c r="M38" s="83"/>
      <c r="N38" s="83"/>
      <c r="O38" s="83">
        <v>100</v>
      </c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</row>
    <row r="39" spans="2:28" x14ac:dyDescent="0.25">
      <c r="B39" s="81" t="s">
        <v>84</v>
      </c>
      <c r="C39" s="60"/>
      <c r="D39" s="127">
        <f>$C$7*D38/1000</f>
        <v>0</v>
      </c>
      <c r="E39" s="127">
        <f t="shared" ref="E39:AA39" si="32">$C$7*E38/1000</f>
        <v>0</v>
      </c>
      <c r="F39" s="127">
        <f t="shared" si="32"/>
        <v>0</v>
      </c>
      <c r="G39" s="127">
        <f t="shared" si="32"/>
        <v>0</v>
      </c>
      <c r="H39" s="127">
        <f t="shared" si="32"/>
        <v>0</v>
      </c>
      <c r="I39" s="127">
        <f t="shared" si="32"/>
        <v>0</v>
      </c>
      <c r="J39" s="127">
        <f t="shared" si="32"/>
        <v>0</v>
      </c>
      <c r="K39" s="127">
        <f t="shared" si="32"/>
        <v>0</v>
      </c>
      <c r="L39" s="127">
        <f t="shared" si="32"/>
        <v>0.06</v>
      </c>
      <c r="M39" s="127">
        <f t="shared" si="32"/>
        <v>0</v>
      </c>
      <c r="N39" s="127">
        <f t="shared" si="32"/>
        <v>0</v>
      </c>
      <c r="O39" s="127">
        <f t="shared" si="32"/>
        <v>0.1</v>
      </c>
      <c r="P39" s="127"/>
      <c r="Q39" s="127"/>
      <c r="R39" s="127">
        <f t="shared" si="32"/>
        <v>0</v>
      </c>
      <c r="S39" s="127">
        <f t="shared" si="32"/>
        <v>0</v>
      </c>
      <c r="T39" s="127">
        <f t="shared" si="32"/>
        <v>0</v>
      </c>
      <c r="U39" s="127">
        <f t="shared" si="32"/>
        <v>0</v>
      </c>
      <c r="V39" s="127">
        <f t="shared" si="32"/>
        <v>0</v>
      </c>
      <c r="W39" s="127">
        <f t="shared" si="32"/>
        <v>0</v>
      </c>
      <c r="X39" s="127">
        <f t="shared" si="32"/>
        <v>0</v>
      </c>
      <c r="Y39" s="127">
        <f t="shared" si="32"/>
        <v>0</v>
      </c>
      <c r="Z39" s="127">
        <f t="shared" si="32"/>
        <v>0</v>
      </c>
      <c r="AA39" s="127">
        <f t="shared" si="32"/>
        <v>0</v>
      </c>
      <c r="AB39" s="127">
        <f t="shared" ref="AB39" si="33">$C$7*AB38/1000</f>
        <v>0</v>
      </c>
    </row>
    <row r="40" spans="2:28" x14ac:dyDescent="0.25">
      <c r="B40" s="55" t="str">
        <f>B23</f>
        <v>Хлеб пшеничный</v>
      </c>
      <c r="C40" s="60">
        <v>250</v>
      </c>
      <c r="D40" s="129"/>
      <c r="E40" s="129"/>
      <c r="F40" s="129">
        <v>4</v>
      </c>
      <c r="G40" s="129"/>
      <c r="H40" s="129"/>
      <c r="I40" s="129"/>
      <c r="J40" s="129"/>
      <c r="K40" s="129">
        <v>40</v>
      </c>
      <c r="L40" s="129">
        <v>80</v>
      </c>
      <c r="M40" s="129">
        <v>10</v>
      </c>
      <c r="N40" s="129">
        <v>9.6</v>
      </c>
      <c r="O40" s="129"/>
      <c r="P40" s="129"/>
      <c r="Q40" s="129"/>
      <c r="R40" s="129"/>
      <c r="S40" s="129">
        <v>2</v>
      </c>
      <c r="T40" s="129"/>
      <c r="U40" s="129"/>
      <c r="V40" s="129"/>
      <c r="W40" s="129"/>
      <c r="X40" s="129"/>
      <c r="Y40" s="129"/>
      <c r="Z40" s="129"/>
      <c r="AA40" s="129"/>
      <c r="AB40" s="129"/>
    </row>
    <row r="41" spans="2:28" x14ac:dyDescent="0.25">
      <c r="B41" s="81" t="s">
        <v>84</v>
      </c>
      <c r="C41" s="60"/>
      <c r="D41" s="127">
        <f>$C$7*D40/1000</f>
        <v>0</v>
      </c>
      <c r="E41" s="127">
        <f t="shared" ref="E41:AA41" si="34">$C$7*E40/1000</f>
        <v>0</v>
      </c>
      <c r="F41" s="127">
        <f t="shared" si="34"/>
        <v>4.0000000000000001E-3</v>
      </c>
      <c r="G41" s="127">
        <f t="shared" si="34"/>
        <v>0</v>
      </c>
      <c r="H41" s="127">
        <f t="shared" si="34"/>
        <v>0</v>
      </c>
      <c r="I41" s="127">
        <f t="shared" si="34"/>
        <v>0</v>
      </c>
      <c r="J41" s="127">
        <f t="shared" si="34"/>
        <v>0</v>
      </c>
      <c r="K41" s="127">
        <f t="shared" si="34"/>
        <v>0.04</v>
      </c>
      <c r="L41" s="127">
        <f t="shared" si="34"/>
        <v>0.08</v>
      </c>
      <c r="M41" s="127">
        <f t="shared" si="34"/>
        <v>0.01</v>
      </c>
      <c r="N41" s="127">
        <f t="shared" si="34"/>
        <v>9.5999999999999992E-3</v>
      </c>
      <c r="O41" s="127"/>
      <c r="P41" s="127"/>
      <c r="Q41" s="127"/>
      <c r="R41" s="127">
        <f t="shared" si="34"/>
        <v>0</v>
      </c>
      <c r="S41" s="127">
        <f t="shared" si="34"/>
        <v>2E-3</v>
      </c>
      <c r="T41" s="127">
        <f t="shared" si="34"/>
        <v>0</v>
      </c>
      <c r="U41" s="127">
        <f t="shared" si="34"/>
        <v>0</v>
      </c>
      <c r="V41" s="127">
        <f t="shared" si="34"/>
        <v>0</v>
      </c>
      <c r="W41" s="127">
        <f t="shared" si="34"/>
        <v>0</v>
      </c>
      <c r="X41" s="127">
        <f t="shared" si="34"/>
        <v>0</v>
      </c>
      <c r="Y41" s="127">
        <f t="shared" si="34"/>
        <v>0</v>
      </c>
      <c r="Z41" s="127">
        <f t="shared" si="34"/>
        <v>0</v>
      </c>
      <c r="AA41" s="127">
        <f t="shared" si="34"/>
        <v>0</v>
      </c>
      <c r="AB41" s="127">
        <f t="shared" ref="AB41" si="35">$C$7*AB40/1000</f>
        <v>0</v>
      </c>
    </row>
    <row r="42" spans="2:28" x14ac:dyDescent="0.25">
      <c r="B42" s="55" t="str">
        <f>B25</f>
        <v>Хлеб ржаной</v>
      </c>
      <c r="C42" s="60" t="s">
        <v>104</v>
      </c>
      <c r="D42" s="129"/>
      <c r="E42" s="129">
        <v>8</v>
      </c>
      <c r="F42" s="129"/>
      <c r="G42" s="129"/>
      <c r="H42" s="129"/>
      <c r="I42" s="129"/>
      <c r="J42" s="129"/>
      <c r="K42" s="129"/>
      <c r="L42" s="129"/>
      <c r="M42" s="129">
        <v>1</v>
      </c>
      <c r="N42" s="129">
        <v>15.4</v>
      </c>
      <c r="O42" s="129"/>
      <c r="P42" s="129"/>
      <c r="Q42" s="129">
        <v>1.5</v>
      </c>
      <c r="R42" s="129">
        <v>75</v>
      </c>
      <c r="S42" s="129">
        <v>1.4</v>
      </c>
      <c r="T42" s="129">
        <v>7.5</v>
      </c>
      <c r="U42" s="129"/>
      <c r="V42" s="129">
        <v>4</v>
      </c>
      <c r="W42" s="129">
        <v>6</v>
      </c>
      <c r="X42" s="129">
        <v>3</v>
      </c>
      <c r="Y42" s="129"/>
      <c r="Z42" s="129"/>
      <c r="AA42" s="129"/>
      <c r="AB42" s="129"/>
    </row>
    <row r="43" spans="2:28" x14ac:dyDescent="0.25">
      <c r="B43" s="81" t="s">
        <v>84</v>
      </c>
      <c r="C43" s="60"/>
      <c r="D43" s="127">
        <f>$C$7*D42/1000</f>
        <v>0</v>
      </c>
      <c r="E43" s="127">
        <f t="shared" ref="E43:AA43" si="36">$C$7*E42/1000</f>
        <v>8.0000000000000002E-3</v>
      </c>
      <c r="F43" s="127">
        <f t="shared" si="36"/>
        <v>0</v>
      </c>
      <c r="G43" s="127">
        <f t="shared" si="36"/>
        <v>0</v>
      </c>
      <c r="H43" s="127">
        <f t="shared" si="36"/>
        <v>0</v>
      </c>
      <c r="I43" s="127">
        <f t="shared" si="36"/>
        <v>0</v>
      </c>
      <c r="J43" s="127">
        <f t="shared" si="36"/>
        <v>0</v>
      </c>
      <c r="K43" s="127">
        <f t="shared" si="36"/>
        <v>0</v>
      </c>
      <c r="L43" s="127">
        <f t="shared" si="36"/>
        <v>0</v>
      </c>
      <c r="M43" s="127">
        <f t="shared" si="36"/>
        <v>1E-3</v>
      </c>
      <c r="N43" s="127">
        <f t="shared" si="36"/>
        <v>1.54E-2</v>
      </c>
      <c r="O43" s="127"/>
      <c r="P43" s="127"/>
      <c r="Q43" s="127"/>
      <c r="R43" s="127">
        <f t="shared" si="36"/>
        <v>7.4999999999999997E-2</v>
      </c>
      <c r="S43" s="127">
        <f t="shared" si="36"/>
        <v>1.4E-3</v>
      </c>
      <c r="T43" s="127">
        <f t="shared" si="36"/>
        <v>7.4999999999999997E-3</v>
      </c>
      <c r="U43" s="127">
        <f t="shared" si="36"/>
        <v>0</v>
      </c>
      <c r="V43" s="127">
        <f t="shared" si="36"/>
        <v>4.0000000000000001E-3</v>
      </c>
      <c r="W43" s="127">
        <f t="shared" si="36"/>
        <v>6.0000000000000001E-3</v>
      </c>
      <c r="X43" s="127">
        <f t="shared" si="36"/>
        <v>3.0000000000000001E-3</v>
      </c>
      <c r="Y43" s="127">
        <f t="shared" si="36"/>
        <v>0</v>
      </c>
      <c r="Z43" s="127">
        <f t="shared" si="36"/>
        <v>0</v>
      </c>
      <c r="AA43" s="127">
        <f t="shared" si="36"/>
        <v>0</v>
      </c>
      <c r="AB43" s="127">
        <f t="shared" ref="AB43" si="37">$C$7*AB42/1000</f>
        <v>0</v>
      </c>
    </row>
    <row r="44" spans="2:28" x14ac:dyDescent="0.25">
      <c r="B44" s="73" t="e">
        <f>B27</f>
        <v>#REF!</v>
      </c>
      <c r="C44" s="60">
        <v>180</v>
      </c>
      <c r="D44" s="129"/>
      <c r="E44" s="129">
        <v>32</v>
      </c>
      <c r="F44" s="129">
        <v>1.5</v>
      </c>
      <c r="G44" s="129"/>
      <c r="H44" s="129"/>
      <c r="I44" s="129"/>
      <c r="J44" s="129"/>
      <c r="K44" s="129">
        <v>190</v>
      </c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29"/>
      <c r="W44" s="129"/>
      <c r="X44" s="129"/>
      <c r="Y44" s="129"/>
      <c r="Z44" s="129"/>
      <c r="AA44" s="129"/>
      <c r="AB44" s="129"/>
    </row>
    <row r="45" spans="2:28" x14ac:dyDescent="0.25">
      <c r="B45" s="81" t="s">
        <v>84</v>
      </c>
      <c r="C45" s="60"/>
      <c r="D45" s="127">
        <f>$C$7*D44/1000</f>
        <v>0</v>
      </c>
      <c r="E45" s="127">
        <f t="shared" ref="E45:AA45" si="38">$C$7*E44/1000</f>
        <v>3.2000000000000001E-2</v>
      </c>
      <c r="F45" s="127">
        <f t="shared" si="38"/>
        <v>1.5E-3</v>
      </c>
      <c r="G45" s="127">
        <f t="shared" si="38"/>
        <v>0</v>
      </c>
      <c r="H45" s="127">
        <f t="shared" si="38"/>
        <v>0</v>
      </c>
      <c r="I45" s="127">
        <f t="shared" si="38"/>
        <v>0</v>
      </c>
      <c r="J45" s="127">
        <f t="shared" si="38"/>
        <v>0</v>
      </c>
      <c r="K45" s="127">
        <f t="shared" si="38"/>
        <v>0.19</v>
      </c>
      <c r="L45" s="127">
        <f t="shared" si="38"/>
        <v>0</v>
      </c>
      <c r="M45" s="127">
        <f t="shared" si="38"/>
        <v>0</v>
      </c>
      <c r="N45" s="127">
        <f t="shared" si="38"/>
        <v>0</v>
      </c>
      <c r="O45" s="127"/>
      <c r="P45" s="127"/>
      <c r="Q45" s="127"/>
      <c r="R45" s="127">
        <f t="shared" si="38"/>
        <v>0</v>
      </c>
      <c r="S45" s="127">
        <f t="shared" si="38"/>
        <v>0</v>
      </c>
      <c r="T45" s="127">
        <f t="shared" si="38"/>
        <v>0</v>
      </c>
      <c r="U45" s="127">
        <f t="shared" si="38"/>
        <v>0</v>
      </c>
      <c r="V45" s="127">
        <f t="shared" si="38"/>
        <v>0</v>
      </c>
      <c r="W45" s="127">
        <f t="shared" si="38"/>
        <v>0</v>
      </c>
      <c r="X45" s="127">
        <f t="shared" si="38"/>
        <v>0</v>
      </c>
      <c r="Y45" s="127">
        <f t="shared" si="38"/>
        <v>0</v>
      </c>
      <c r="Z45" s="127">
        <f t="shared" si="38"/>
        <v>0</v>
      </c>
      <c r="AA45" s="127">
        <f t="shared" si="38"/>
        <v>0</v>
      </c>
      <c r="AB45" s="127">
        <f t="shared" ref="AB45" si="39">$C$7*AB44/1000</f>
        <v>0</v>
      </c>
    </row>
    <row r="46" spans="2:28" x14ac:dyDescent="0.25">
      <c r="B46" s="55" t="str">
        <f>B29</f>
        <v>Обед (1-4 класс)</v>
      </c>
      <c r="C46" s="60">
        <v>200</v>
      </c>
      <c r="D46" s="133"/>
      <c r="E46" s="133"/>
      <c r="F46" s="133"/>
      <c r="G46" s="133">
        <v>10</v>
      </c>
      <c r="H46" s="133"/>
      <c r="I46" s="133">
        <v>45</v>
      </c>
      <c r="J46" s="133"/>
      <c r="K46" s="133"/>
      <c r="L46" s="133"/>
      <c r="M46" s="133"/>
      <c r="N46" s="133"/>
      <c r="O46" s="133"/>
      <c r="P46" s="133"/>
      <c r="Q46" s="133"/>
      <c r="R46" s="133"/>
      <c r="S46" s="133"/>
      <c r="T46" s="133"/>
      <c r="U46" s="133"/>
      <c r="V46" s="133"/>
      <c r="W46" s="133"/>
      <c r="X46" s="133"/>
      <c r="Y46" s="133"/>
      <c r="Z46" s="133"/>
      <c r="AA46" s="133"/>
      <c r="AB46" s="133"/>
    </row>
    <row r="47" spans="2:28" x14ac:dyDescent="0.25">
      <c r="B47" s="81" t="s">
        <v>84</v>
      </c>
      <c r="C47" s="60"/>
      <c r="D47" s="127">
        <f>$C$7*D46/1000</f>
        <v>0</v>
      </c>
      <c r="E47" s="127">
        <f t="shared" ref="E47:AA47" si="40">$C$7*E46/1000</f>
        <v>0</v>
      </c>
      <c r="F47" s="127">
        <f t="shared" si="40"/>
        <v>0</v>
      </c>
      <c r="G47" s="127">
        <f t="shared" si="40"/>
        <v>0.01</v>
      </c>
      <c r="H47" s="127">
        <f t="shared" si="40"/>
        <v>0</v>
      </c>
      <c r="I47" s="127">
        <f t="shared" si="40"/>
        <v>4.4999999999999998E-2</v>
      </c>
      <c r="J47" s="127">
        <f t="shared" si="40"/>
        <v>0</v>
      </c>
      <c r="K47" s="127">
        <f t="shared" si="40"/>
        <v>0</v>
      </c>
      <c r="L47" s="127">
        <f t="shared" si="40"/>
        <v>0</v>
      </c>
      <c r="M47" s="127">
        <f t="shared" si="40"/>
        <v>0</v>
      </c>
      <c r="N47" s="127">
        <f t="shared" si="40"/>
        <v>0</v>
      </c>
      <c r="O47" s="127"/>
      <c r="P47" s="127"/>
      <c r="Q47" s="127"/>
      <c r="R47" s="127">
        <f t="shared" si="40"/>
        <v>0</v>
      </c>
      <c r="S47" s="127">
        <f t="shared" si="40"/>
        <v>0</v>
      </c>
      <c r="T47" s="127">
        <f t="shared" si="40"/>
        <v>0</v>
      </c>
      <c r="U47" s="127">
        <f t="shared" si="40"/>
        <v>0</v>
      </c>
      <c r="V47" s="127">
        <f t="shared" si="40"/>
        <v>0</v>
      </c>
      <c r="W47" s="127">
        <f t="shared" si="40"/>
        <v>0</v>
      </c>
      <c r="X47" s="127">
        <f t="shared" si="40"/>
        <v>0</v>
      </c>
      <c r="Y47" s="127">
        <f t="shared" si="40"/>
        <v>0</v>
      </c>
      <c r="Z47" s="127">
        <f t="shared" si="40"/>
        <v>0</v>
      </c>
      <c r="AA47" s="127">
        <f t="shared" si="40"/>
        <v>0</v>
      </c>
      <c r="AB47" s="127">
        <f t="shared" ref="AB47" si="41">$C$7*AB46/1000</f>
        <v>0</v>
      </c>
    </row>
    <row r="48" spans="2:28" x14ac:dyDescent="0.25">
      <c r="B48" s="55" t="str">
        <f>B31</f>
        <v>Овощи по сезону</v>
      </c>
      <c r="C48" s="60">
        <v>40</v>
      </c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>
        <v>40</v>
      </c>
      <c r="AB48" s="83"/>
    </row>
    <row r="49" spans="2:28" x14ac:dyDescent="0.25">
      <c r="B49" s="81" t="s">
        <v>84</v>
      </c>
      <c r="C49" s="60"/>
      <c r="D49" s="127">
        <f>$C$7*D48/1000</f>
        <v>0</v>
      </c>
      <c r="E49" s="127">
        <f t="shared" ref="E49:AA49" si="42">$C$7*E48/1000</f>
        <v>0</v>
      </c>
      <c r="F49" s="127">
        <f t="shared" si="42"/>
        <v>0</v>
      </c>
      <c r="G49" s="127">
        <f t="shared" si="42"/>
        <v>0</v>
      </c>
      <c r="H49" s="127">
        <f t="shared" si="42"/>
        <v>0</v>
      </c>
      <c r="I49" s="127">
        <f t="shared" si="42"/>
        <v>0</v>
      </c>
      <c r="J49" s="127">
        <f t="shared" si="42"/>
        <v>0</v>
      </c>
      <c r="K49" s="127">
        <f t="shared" si="42"/>
        <v>0</v>
      </c>
      <c r="L49" s="127">
        <f t="shared" si="42"/>
        <v>0</v>
      </c>
      <c r="M49" s="127">
        <f t="shared" si="42"/>
        <v>0</v>
      </c>
      <c r="N49" s="127">
        <f t="shared" si="42"/>
        <v>0</v>
      </c>
      <c r="O49" s="127"/>
      <c r="P49" s="127"/>
      <c r="Q49" s="127"/>
      <c r="R49" s="127">
        <f t="shared" si="42"/>
        <v>0</v>
      </c>
      <c r="S49" s="127">
        <f t="shared" si="42"/>
        <v>0</v>
      </c>
      <c r="T49" s="127">
        <f t="shared" si="42"/>
        <v>0</v>
      </c>
      <c r="U49" s="127">
        <f t="shared" si="42"/>
        <v>0</v>
      </c>
      <c r="V49" s="127">
        <f t="shared" si="42"/>
        <v>0</v>
      </c>
      <c r="W49" s="127">
        <f t="shared" si="42"/>
        <v>0</v>
      </c>
      <c r="X49" s="127">
        <f t="shared" si="42"/>
        <v>0</v>
      </c>
      <c r="Y49" s="127">
        <f t="shared" si="42"/>
        <v>0</v>
      </c>
      <c r="Z49" s="127">
        <f t="shared" si="42"/>
        <v>0</v>
      </c>
      <c r="AA49" s="127">
        <f t="shared" si="42"/>
        <v>0.04</v>
      </c>
      <c r="AB49" s="127">
        <f t="shared" ref="AB49" si="43">$C$7*AB48/1000</f>
        <v>0</v>
      </c>
    </row>
    <row r="50" spans="2:28" x14ac:dyDescent="0.25">
      <c r="B50" s="55" t="str">
        <f>B33</f>
        <v>Суп картофельный с  крупой</v>
      </c>
      <c r="C50" s="60">
        <v>40</v>
      </c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>
        <v>40</v>
      </c>
      <c r="AA50" s="83"/>
      <c r="AB50" s="83"/>
    </row>
    <row r="51" spans="2:28" x14ac:dyDescent="0.25">
      <c r="B51" s="81" t="s">
        <v>84</v>
      </c>
      <c r="C51" s="60"/>
      <c r="D51" s="127">
        <f>$C$7*D50/1000</f>
        <v>0</v>
      </c>
      <c r="E51" s="127">
        <f t="shared" ref="E51:AA51" si="44">$C$7*E50/1000</f>
        <v>0</v>
      </c>
      <c r="F51" s="127">
        <f t="shared" si="44"/>
        <v>0</v>
      </c>
      <c r="G51" s="127">
        <f t="shared" si="44"/>
        <v>0</v>
      </c>
      <c r="H51" s="127">
        <f t="shared" si="44"/>
        <v>0</v>
      </c>
      <c r="I51" s="127">
        <f t="shared" si="44"/>
        <v>0</v>
      </c>
      <c r="J51" s="127">
        <f t="shared" si="44"/>
        <v>0</v>
      </c>
      <c r="K51" s="127">
        <f t="shared" si="44"/>
        <v>0</v>
      </c>
      <c r="L51" s="127">
        <f t="shared" si="44"/>
        <v>0</v>
      </c>
      <c r="M51" s="127">
        <f t="shared" si="44"/>
        <v>0</v>
      </c>
      <c r="N51" s="127">
        <f t="shared" si="44"/>
        <v>0</v>
      </c>
      <c r="O51" s="127"/>
      <c r="P51" s="127"/>
      <c r="Q51" s="127"/>
      <c r="R51" s="127">
        <f t="shared" si="44"/>
        <v>0</v>
      </c>
      <c r="S51" s="127">
        <f t="shared" si="44"/>
        <v>0</v>
      </c>
      <c r="T51" s="127">
        <f t="shared" si="44"/>
        <v>0</v>
      </c>
      <c r="U51" s="127">
        <f t="shared" si="44"/>
        <v>0</v>
      </c>
      <c r="V51" s="127">
        <f t="shared" si="44"/>
        <v>0</v>
      </c>
      <c r="W51" s="127">
        <f t="shared" si="44"/>
        <v>0</v>
      </c>
      <c r="X51" s="127">
        <f t="shared" si="44"/>
        <v>0</v>
      </c>
      <c r="Y51" s="127">
        <f t="shared" si="44"/>
        <v>0</v>
      </c>
      <c r="Z51" s="127">
        <f t="shared" si="44"/>
        <v>0.04</v>
      </c>
      <c r="AA51" s="127">
        <f t="shared" si="44"/>
        <v>0</v>
      </c>
      <c r="AB51" s="127">
        <f t="shared" ref="AB51" si="45">$C$7*AB50/1000</f>
        <v>0</v>
      </c>
    </row>
    <row r="52" spans="2:28" x14ac:dyDescent="0.25">
      <c r="B52" s="55" t="str">
        <f>B35</f>
        <v>Рыба тушеная с овощами</v>
      </c>
      <c r="C52" s="60">
        <v>100</v>
      </c>
      <c r="D52" s="83"/>
      <c r="E52" s="83"/>
      <c r="F52" s="83"/>
      <c r="G52" s="83"/>
      <c r="H52" s="83"/>
      <c r="I52" s="83">
        <v>100</v>
      </c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</row>
    <row r="53" spans="2:28" x14ac:dyDescent="0.25">
      <c r="B53" s="81" t="s">
        <v>84</v>
      </c>
      <c r="C53" s="60"/>
      <c r="D53" s="127">
        <f>$C$7*D52/1000</f>
        <v>0</v>
      </c>
      <c r="E53" s="127">
        <f t="shared" ref="E53:AA53" si="46">$C$7*E52/1000</f>
        <v>0</v>
      </c>
      <c r="F53" s="127">
        <f t="shared" si="46"/>
        <v>0</v>
      </c>
      <c r="G53" s="127">
        <f t="shared" si="46"/>
        <v>0</v>
      </c>
      <c r="H53" s="127">
        <f t="shared" si="46"/>
        <v>0</v>
      </c>
      <c r="I53" s="127">
        <f t="shared" si="46"/>
        <v>0.1</v>
      </c>
      <c r="J53" s="127">
        <f t="shared" si="46"/>
        <v>0</v>
      </c>
      <c r="K53" s="127">
        <f t="shared" si="46"/>
        <v>0</v>
      </c>
      <c r="L53" s="127">
        <f t="shared" si="46"/>
        <v>0</v>
      </c>
      <c r="M53" s="127">
        <f t="shared" si="46"/>
        <v>0</v>
      </c>
      <c r="N53" s="127">
        <f t="shared" si="46"/>
        <v>0</v>
      </c>
      <c r="O53" s="127"/>
      <c r="P53" s="127"/>
      <c r="Q53" s="127"/>
      <c r="R53" s="127">
        <f t="shared" si="46"/>
        <v>0</v>
      </c>
      <c r="S53" s="127">
        <f t="shared" si="46"/>
        <v>0</v>
      </c>
      <c r="T53" s="127">
        <f t="shared" si="46"/>
        <v>0</v>
      </c>
      <c r="U53" s="127">
        <f t="shared" si="46"/>
        <v>0</v>
      </c>
      <c r="V53" s="127">
        <f t="shared" si="46"/>
        <v>0</v>
      </c>
      <c r="W53" s="127">
        <f t="shared" si="46"/>
        <v>0</v>
      </c>
      <c r="X53" s="127">
        <f t="shared" si="46"/>
        <v>0</v>
      </c>
      <c r="Y53" s="127">
        <f t="shared" si="46"/>
        <v>0</v>
      </c>
      <c r="Z53" s="127">
        <f t="shared" si="46"/>
        <v>0</v>
      </c>
      <c r="AA53" s="127">
        <f t="shared" si="46"/>
        <v>0</v>
      </c>
      <c r="AB53" s="127">
        <f t="shared" ref="AB53" si="47">$C$7*AB52/1000</f>
        <v>0</v>
      </c>
    </row>
    <row r="54" spans="2:28" x14ac:dyDescent="0.25">
      <c r="B54" s="89" t="s">
        <v>94</v>
      </c>
      <c r="C54" s="90"/>
      <c r="D54" s="106">
        <f>D39+D41+D43+D45+D47+D49+D51+D53</f>
        <v>0</v>
      </c>
      <c r="E54" s="106">
        <f t="shared" ref="E54:AA54" si="48">E39+E41+E43+E45+E47+E49+E51+E53</f>
        <v>0.04</v>
      </c>
      <c r="F54" s="106">
        <f t="shared" si="48"/>
        <v>5.4999999999999997E-3</v>
      </c>
      <c r="G54" s="106">
        <f t="shared" si="48"/>
        <v>0.01</v>
      </c>
      <c r="H54" s="106">
        <f t="shared" si="48"/>
        <v>0</v>
      </c>
      <c r="I54" s="106">
        <f t="shared" si="48"/>
        <v>0.14500000000000002</v>
      </c>
      <c r="J54" s="106">
        <f t="shared" si="48"/>
        <v>0</v>
      </c>
      <c r="K54" s="106">
        <f t="shared" si="48"/>
        <v>0.23</v>
      </c>
      <c r="L54" s="106">
        <f t="shared" si="48"/>
        <v>0.14000000000000001</v>
      </c>
      <c r="M54" s="106">
        <f t="shared" si="48"/>
        <v>1.0999999999999999E-2</v>
      </c>
      <c r="N54" s="106">
        <f t="shared" si="48"/>
        <v>2.5000000000000001E-2</v>
      </c>
      <c r="O54" s="106">
        <f t="shared" si="48"/>
        <v>0.1</v>
      </c>
      <c r="P54" s="106">
        <f t="shared" si="48"/>
        <v>0</v>
      </c>
      <c r="Q54" s="106">
        <f t="shared" si="48"/>
        <v>0</v>
      </c>
      <c r="R54" s="106">
        <f t="shared" si="48"/>
        <v>7.4999999999999997E-2</v>
      </c>
      <c r="S54" s="106">
        <f t="shared" si="48"/>
        <v>3.4000000000000002E-3</v>
      </c>
      <c r="T54" s="106">
        <f t="shared" si="48"/>
        <v>7.4999999999999997E-3</v>
      </c>
      <c r="U54" s="106">
        <f t="shared" si="48"/>
        <v>0</v>
      </c>
      <c r="V54" s="106">
        <f t="shared" si="48"/>
        <v>4.0000000000000001E-3</v>
      </c>
      <c r="W54" s="106">
        <f t="shared" si="48"/>
        <v>6.0000000000000001E-3</v>
      </c>
      <c r="X54" s="106">
        <f t="shared" si="48"/>
        <v>3.0000000000000001E-3</v>
      </c>
      <c r="Y54" s="106">
        <f t="shared" si="48"/>
        <v>0</v>
      </c>
      <c r="Z54" s="106">
        <f t="shared" si="48"/>
        <v>0.04</v>
      </c>
      <c r="AA54" s="106">
        <f t="shared" si="48"/>
        <v>0.04</v>
      </c>
      <c r="AB54" s="106">
        <f t="shared" ref="AB54" si="49">AB39+AB41+AB43+AB45+AB47+AB49+AB51+AB53</f>
        <v>0</v>
      </c>
    </row>
    <row r="55" spans="2:28" x14ac:dyDescent="0.25">
      <c r="B55" s="55" t="s">
        <v>95</v>
      </c>
      <c r="C55" s="55"/>
      <c r="D55" s="83">
        <f>D20+D37+D54</f>
        <v>0.11161</v>
      </c>
      <c r="E55" s="83">
        <f t="shared" ref="E55:AB55" si="50">E20+E37+E54</f>
        <v>7.0000000000000007E-2</v>
      </c>
      <c r="F55" s="83">
        <f t="shared" si="50"/>
        <v>1.6070000000000001E-2</v>
      </c>
      <c r="G55" s="83">
        <f t="shared" si="50"/>
        <v>0.02</v>
      </c>
      <c r="H55" s="83">
        <f t="shared" si="50"/>
        <v>0</v>
      </c>
      <c r="I55" s="83">
        <f t="shared" si="50"/>
        <v>0.29000000000000004</v>
      </c>
      <c r="J55" s="83">
        <f t="shared" si="50"/>
        <v>0.06</v>
      </c>
      <c r="K55" s="83">
        <f t="shared" si="50"/>
        <v>0.435</v>
      </c>
      <c r="L55" s="83">
        <f t="shared" si="50"/>
        <v>0.21000000000000002</v>
      </c>
      <c r="M55" s="83">
        <f t="shared" si="50"/>
        <v>3.7449999999999997E-2</v>
      </c>
      <c r="N55" s="83">
        <f t="shared" si="50"/>
        <v>6.0200000000000004E-2</v>
      </c>
      <c r="O55" s="83">
        <f t="shared" si="50"/>
        <v>0.1</v>
      </c>
      <c r="P55" s="83">
        <f>P20+P37+P54</f>
        <v>0.01</v>
      </c>
      <c r="Q55" s="83">
        <f>Q20+Q37+Q54</f>
        <v>1.5E-3</v>
      </c>
      <c r="R55" s="83">
        <f t="shared" si="50"/>
        <v>0.15</v>
      </c>
      <c r="S55" s="83">
        <f t="shared" si="50"/>
        <v>8.4399999999999996E-3</v>
      </c>
      <c r="T55" s="83">
        <f t="shared" si="50"/>
        <v>1.4999999999999999E-2</v>
      </c>
      <c r="U55" s="83">
        <f t="shared" si="50"/>
        <v>0.2</v>
      </c>
      <c r="V55" s="83">
        <f t="shared" si="50"/>
        <v>8.0000000000000002E-3</v>
      </c>
      <c r="W55" s="83">
        <f t="shared" si="50"/>
        <v>1.2E-2</v>
      </c>
      <c r="X55" s="83">
        <f t="shared" si="50"/>
        <v>6.0000000000000001E-3</v>
      </c>
      <c r="Y55" s="83">
        <f t="shared" si="50"/>
        <v>1.4999999999999999E-2</v>
      </c>
      <c r="Z55" s="83">
        <f t="shared" si="50"/>
        <v>0.1</v>
      </c>
      <c r="AA55" s="83">
        <f>AA20+AA37+AA54</f>
        <v>0.1</v>
      </c>
      <c r="AB55" s="83">
        <f t="shared" si="50"/>
        <v>4.3790000000000003E-2</v>
      </c>
    </row>
  </sheetData>
  <mergeCells count="2">
    <mergeCell ref="C3:D3"/>
    <mergeCell ref="R2:V2"/>
  </mergeCells>
  <pageMargins left="0.7" right="0.7" top="0.75" bottom="0.75" header="0.3" footer="0.3"/>
  <pageSetup paperSize="9" scale="54" orientation="landscape" r:id="rId1"/>
  <ignoredErrors>
    <ignoredError sqref="C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B2:Y49"/>
  <sheetViews>
    <sheetView topLeftCell="A8" workbookViewId="0">
      <selection activeCell="B34" sqref="B34"/>
    </sheetView>
  </sheetViews>
  <sheetFormatPr defaultRowHeight="15" x14ac:dyDescent="0.25"/>
  <cols>
    <col min="2" max="2" width="37.140625" customWidth="1"/>
    <col min="3" max="25" width="8.7109375" customWidth="1"/>
  </cols>
  <sheetData>
    <row r="2" spans="2:25" x14ac:dyDescent="0.25">
      <c r="B2" t="str">
        <f>'1 д'!A2</f>
        <v>"_ "_______________20__г.</v>
      </c>
      <c r="D2" s="20" t="str">
        <f>'1 д'!C2</f>
        <v>Меню-раскладка</v>
      </c>
      <c r="E2" s="20"/>
      <c r="F2" s="20"/>
      <c r="G2" s="20"/>
      <c r="M2" s="94"/>
      <c r="N2" s="94"/>
      <c r="O2" s="228" t="e">
        <f>'2д'!R2:V2</f>
        <v>#VALUE!</v>
      </c>
      <c r="P2" s="228"/>
      <c r="Q2" s="228"/>
      <c r="R2" s="228"/>
    </row>
    <row r="3" spans="2:25" x14ac:dyDescent="0.25">
      <c r="C3" s="226" t="s">
        <v>103</v>
      </c>
      <c r="D3" s="226"/>
      <c r="M3" s="94"/>
      <c r="N3" s="94"/>
      <c r="O3" s="94"/>
      <c r="P3" s="94"/>
    </row>
    <row r="5" spans="2:25" ht="117.75" x14ac:dyDescent="0.25">
      <c r="B5" s="55"/>
      <c r="C5" s="64" t="s">
        <v>52</v>
      </c>
      <c r="D5" s="61" t="s">
        <v>32</v>
      </c>
      <c r="E5" s="61" t="s">
        <v>37</v>
      </c>
      <c r="F5" s="61" t="s">
        <v>38</v>
      </c>
      <c r="G5" s="61" t="s">
        <v>51</v>
      </c>
      <c r="H5" s="61" t="s">
        <v>39</v>
      </c>
      <c r="I5" s="61" t="s">
        <v>40</v>
      </c>
      <c r="J5" s="61" t="s">
        <v>190</v>
      </c>
      <c r="K5" s="61" t="s">
        <v>116</v>
      </c>
      <c r="L5" s="61" t="s">
        <v>41</v>
      </c>
      <c r="M5" s="61" t="s">
        <v>62</v>
      </c>
      <c r="N5" s="61" t="s">
        <v>42</v>
      </c>
      <c r="O5" s="61" t="s">
        <v>43</v>
      </c>
      <c r="P5" s="61" t="s">
        <v>61</v>
      </c>
      <c r="Q5" s="61" t="s">
        <v>45</v>
      </c>
      <c r="R5" s="61" t="s">
        <v>63</v>
      </c>
      <c r="S5" s="61" t="s">
        <v>24</v>
      </c>
      <c r="T5" s="61" t="s">
        <v>57</v>
      </c>
      <c r="U5" s="61" t="s">
        <v>58</v>
      </c>
      <c r="V5" s="61" t="s">
        <v>59</v>
      </c>
      <c r="W5" s="61" t="s">
        <v>54</v>
      </c>
      <c r="X5" s="61" t="s">
        <v>49</v>
      </c>
      <c r="Y5" s="61" t="s">
        <v>50</v>
      </c>
    </row>
    <row r="6" spans="2:25" x14ac:dyDescent="0.25">
      <c r="B6" s="82" t="str">
        <f>B49</f>
        <v xml:space="preserve">ИТОГО ЗА ДЕНЬ </v>
      </c>
      <c r="C6" s="103"/>
      <c r="D6" s="100">
        <f>D49</f>
        <v>0</v>
      </c>
      <c r="E6" s="100">
        <f t="shared" ref="E6:Y6" si="0">E49</f>
        <v>0</v>
      </c>
      <c r="F6" s="100">
        <f t="shared" si="0"/>
        <v>0</v>
      </c>
      <c r="G6" s="100">
        <f t="shared" si="0"/>
        <v>0</v>
      </c>
      <c r="H6" s="100">
        <f t="shared" si="0"/>
        <v>0</v>
      </c>
      <c r="I6" s="100">
        <f t="shared" si="0"/>
        <v>0</v>
      </c>
      <c r="J6" s="100">
        <f t="shared" si="0"/>
        <v>0</v>
      </c>
      <c r="K6" s="100">
        <f t="shared" si="0"/>
        <v>0</v>
      </c>
      <c r="L6" s="100">
        <f t="shared" si="0"/>
        <v>0</v>
      </c>
      <c r="M6" s="100">
        <f t="shared" si="0"/>
        <v>0</v>
      </c>
      <c r="N6" s="100">
        <f t="shared" si="0"/>
        <v>0</v>
      </c>
      <c r="O6" s="100">
        <f t="shared" si="0"/>
        <v>0</v>
      </c>
      <c r="P6" s="100">
        <f t="shared" si="0"/>
        <v>0</v>
      </c>
      <c r="Q6" s="100">
        <f t="shared" si="0"/>
        <v>0</v>
      </c>
      <c r="R6" s="100">
        <f t="shared" si="0"/>
        <v>0</v>
      </c>
      <c r="S6" s="100">
        <f t="shared" si="0"/>
        <v>0</v>
      </c>
      <c r="T6" s="100">
        <f t="shared" si="0"/>
        <v>0</v>
      </c>
      <c r="U6" s="100">
        <f t="shared" si="0"/>
        <v>0</v>
      </c>
      <c r="V6" s="100">
        <f t="shared" si="0"/>
        <v>0</v>
      </c>
      <c r="W6" s="100">
        <f t="shared" si="0"/>
        <v>0</v>
      </c>
      <c r="X6" s="100">
        <f t="shared" si="0"/>
        <v>0</v>
      </c>
      <c r="Y6" s="100">
        <f t="shared" si="0"/>
        <v>0</v>
      </c>
    </row>
    <row r="7" spans="2:25" x14ac:dyDescent="0.25">
      <c r="B7" s="55"/>
      <c r="C7" s="65">
        <v>0</v>
      </c>
      <c r="D7" s="10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</row>
    <row r="8" spans="2:25" x14ac:dyDescent="0.25">
      <c r="B8" s="73" t="e">
        <f>#REF!</f>
        <v>#REF!</v>
      </c>
      <c r="C8" s="58">
        <v>200</v>
      </c>
      <c r="D8" s="55">
        <v>16</v>
      </c>
      <c r="E8" s="55">
        <v>80</v>
      </c>
      <c r="F8" s="55">
        <v>1.6</v>
      </c>
      <c r="G8" s="55">
        <v>1.2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</row>
    <row r="9" spans="2:25" x14ac:dyDescent="0.25">
      <c r="B9" s="81" t="s">
        <v>84</v>
      </c>
      <c r="C9" s="58"/>
      <c r="D9" s="55">
        <f>$C$7*D8/1000</f>
        <v>0</v>
      </c>
      <c r="E9" s="55">
        <f t="shared" ref="E9:Y9" si="1">$C$7*E8/1000</f>
        <v>0</v>
      </c>
      <c r="F9" s="55">
        <f t="shared" si="1"/>
        <v>0</v>
      </c>
      <c r="G9" s="55">
        <f t="shared" si="1"/>
        <v>0</v>
      </c>
      <c r="H9" s="55">
        <f t="shared" si="1"/>
        <v>0</v>
      </c>
      <c r="I9" s="55">
        <f t="shared" si="1"/>
        <v>0</v>
      </c>
      <c r="J9" s="55">
        <f t="shared" si="1"/>
        <v>0</v>
      </c>
      <c r="K9" s="55">
        <f t="shared" si="1"/>
        <v>0</v>
      </c>
      <c r="L9" s="55">
        <f t="shared" si="1"/>
        <v>0</v>
      </c>
      <c r="M9" s="55">
        <f t="shared" si="1"/>
        <v>0</v>
      </c>
      <c r="N9" s="55">
        <f t="shared" si="1"/>
        <v>0</v>
      </c>
      <c r="O9" s="55">
        <f t="shared" si="1"/>
        <v>0</v>
      </c>
      <c r="P9" s="55">
        <f t="shared" si="1"/>
        <v>0</v>
      </c>
      <c r="Q9" s="55">
        <f t="shared" si="1"/>
        <v>0</v>
      </c>
      <c r="R9" s="55">
        <f t="shared" si="1"/>
        <v>0</v>
      </c>
      <c r="S9" s="55">
        <f t="shared" si="1"/>
        <v>0</v>
      </c>
      <c r="T9" s="55">
        <f t="shared" si="1"/>
        <v>0</v>
      </c>
      <c r="U9" s="55">
        <f t="shared" si="1"/>
        <v>0</v>
      </c>
      <c r="V9" s="55">
        <f t="shared" si="1"/>
        <v>0</v>
      </c>
      <c r="W9" s="55">
        <f t="shared" si="1"/>
        <v>0</v>
      </c>
      <c r="X9" s="55">
        <f t="shared" si="1"/>
        <v>0</v>
      </c>
      <c r="Y9" s="55">
        <f t="shared" si="1"/>
        <v>0</v>
      </c>
    </row>
    <row r="10" spans="2:25" ht="15.75" x14ac:dyDescent="0.25">
      <c r="B10" s="7" t="s">
        <v>14</v>
      </c>
      <c r="C10" s="8">
        <v>200</v>
      </c>
      <c r="D10" s="55"/>
      <c r="E10" s="55">
        <v>50</v>
      </c>
      <c r="F10" s="55"/>
      <c r="G10" s="55">
        <v>10</v>
      </c>
      <c r="H10" s="55">
        <v>1</v>
      </c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</row>
    <row r="11" spans="2:25" x14ac:dyDescent="0.25">
      <c r="B11" s="81" t="s">
        <v>84</v>
      </c>
      <c r="C11" s="58"/>
      <c r="D11" s="55">
        <f>$C$7*D10/1000</f>
        <v>0</v>
      </c>
      <c r="E11" s="55">
        <f t="shared" ref="E11:Y11" si="2">$C$7*E10/1000</f>
        <v>0</v>
      </c>
      <c r="F11" s="55">
        <f t="shared" si="2"/>
        <v>0</v>
      </c>
      <c r="G11" s="55">
        <f t="shared" si="2"/>
        <v>0</v>
      </c>
      <c r="H11" s="55">
        <f t="shared" si="2"/>
        <v>0</v>
      </c>
      <c r="I11" s="55">
        <f t="shared" si="2"/>
        <v>0</v>
      </c>
      <c r="J11" s="55">
        <f t="shared" si="2"/>
        <v>0</v>
      </c>
      <c r="K11" s="55">
        <f t="shared" si="2"/>
        <v>0</v>
      </c>
      <c r="L11" s="55">
        <f t="shared" si="2"/>
        <v>0</v>
      </c>
      <c r="M11" s="55">
        <f t="shared" si="2"/>
        <v>0</v>
      </c>
      <c r="N11" s="55">
        <f t="shared" si="2"/>
        <v>0</v>
      </c>
      <c r="O11" s="55">
        <f t="shared" si="2"/>
        <v>0</v>
      </c>
      <c r="P11" s="55">
        <f t="shared" si="2"/>
        <v>0</v>
      </c>
      <c r="Q11" s="55">
        <f t="shared" si="2"/>
        <v>0</v>
      </c>
      <c r="R11" s="55">
        <f t="shared" si="2"/>
        <v>0</v>
      </c>
      <c r="S11" s="55">
        <f t="shared" si="2"/>
        <v>0</v>
      </c>
      <c r="T11" s="55">
        <f t="shared" si="2"/>
        <v>0</v>
      </c>
      <c r="U11" s="55">
        <f t="shared" si="2"/>
        <v>0</v>
      </c>
      <c r="V11" s="55">
        <f t="shared" si="2"/>
        <v>0</v>
      </c>
      <c r="W11" s="55">
        <f t="shared" si="2"/>
        <v>0</v>
      </c>
      <c r="X11" s="55">
        <f t="shared" si="2"/>
        <v>0</v>
      </c>
      <c r="Y11" s="55">
        <f t="shared" si="2"/>
        <v>0</v>
      </c>
    </row>
    <row r="12" spans="2:25" ht="15.75" x14ac:dyDescent="0.25">
      <c r="B12" s="7" t="s">
        <v>28</v>
      </c>
      <c r="C12" s="8" t="s">
        <v>29</v>
      </c>
      <c r="D12" s="55"/>
      <c r="E12" s="55"/>
      <c r="F12" s="55">
        <v>10</v>
      </c>
      <c r="G12" s="55"/>
      <c r="H12" s="55"/>
      <c r="I12" s="55">
        <v>11</v>
      </c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>
        <v>30</v>
      </c>
    </row>
    <row r="13" spans="2:25" x14ac:dyDescent="0.25">
      <c r="B13" s="81" t="s">
        <v>84</v>
      </c>
      <c r="C13" s="58"/>
      <c r="D13" s="55">
        <f>$C$7*D12/1000</f>
        <v>0</v>
      </c>
      <c r="E13" s="55">
        <f t="shared" ref="E13:Y13" si="3">$C$7*E12/1000</f>
        <v>0</v>
      </c>
      <c r="F13" s="55">
        <f t="shared" si="3"/>
        <v>0</v>
      </c>
      <c r="G13" s="55">
        <f t="shared" si="3"/>
        <v>0</v>
      </c>
      <c r="H13" s="55">
        <f t="shared" si="3"/>
        <v>0</v>
      </c>
      <c r="I13" s="55">
        <f t="shared" si="3"/>
        <v>0</v>
      </c>
      <c r="J13" s="55">
        <f t="shared" si="3"/>
        <v>0</v>
      </c>
      <c r="K13" s="55">
        <f t="shared" si="3"/>
        <v>0</v>
      </c>
      <c r="L13" s="55">
        <f t="shared" si="3"/>
        <v>0</v>
      </c>
      <c r="M13" s="55">
        <f t="shared" si="3"/>
        <v>0</v>
      </c>
      <c r="N13" s="55">
        <f t="shared" si="3"/>
        <v>0</v>
      </c>
      <c r="O13" s="55">
        <f t="shared" si="3"/>
        <v>0</v>
      </c>
      <c r="P13" s="55">
        <f t="shared" si="3"/>
        <v>0</v>
      </c>
      <c r="Q13" s="55">
        <f t="shared" si="3"/>
        <v>0</v>
      </c>
      <c r="R13" s="55">
        <f t="shared" si="3"/>
        <v>0</v>
      </c>
      <c r="S13" s="55">
        <f t="shared" si="3"/>
        <v>0</v>
      </c>
      <c r="T13" s="55">
        <f t="shared" si="3"/>
        <v>0</v>
      </c>
      <c r="U13" s="55">
        <f t="shared" si="3"/>
        <v>0</v>
      </c>
      <c r="V13" s="55">
        <f t="shared" si="3"/>
        <v>0</v>
      </c>
      <c r="W13" s="55">
        <f t="shared" si="3"/>
        <v>0</v>
      </c>
      <c r="X13" s="55">
        <f t="shared" si="3"/>
        <v>0</v>
      </c>
      <c r="Y13" s="55">
        <f t="shared" si="3"/>
        <v>0</v>
      </c>
    </row>
    <row r="14" spans="2:25" x14ac:dyDescent="0.25">
      <c r="B14" s="55" t="e">
        <f>#REF!</f>
        <v>#REF!</v>
      </c>
      <c r="C14" s="58">
        <v>30</v>
      </c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>
        <v>30</v>
      </c>
    </row>
    <row r="15" spans="2:25" x14ac:dyDescent="0.25">
      <c r="B15" s="81" t="s">
        <v>84</v>
      </c>
      <c r="C15" s="58"/>
      <c r="D15" s="55">
        <f>$C$7*D14/1000</f>
        <v>0</v>
      </c>
      <c r="E15" s="55">
        <f t="shared" ref="E15:Y15" si="4">$C$7*E14/1000</f>
        <v>0</v>
      </c>
      <c r="F15" s="55">
        <f t="shared" si="4"/>
        <v>0</v>
      </c>
      <c r="G15" s="55">
        <f t="shared" si="4"/>
        <v>0</v>
      </c>
      <c r="H15" s="55">
        <f t="shared" si="4"/>
        <v>0</v>
      </c>
      <c r="I15" s="55">
        <f t="shared" si="4"/>
        <v>0</v>
      </c>
      <c r="J15" s="55">
        <f t="shared" si="4"/>
        <v>0</v>
      </c>
      <c r="K15" s="55">
        <f t="shared" si="4"/>
        <v>0</v>
      </c>
      <c r="L15" s="55">
        <f t="shared" si="4"/>
        <v>0</v>
      </c>
      <c r="M15" s="55">
        <f t="shared" si="4"/>
        <v>0</v>
      </c>
      <c r="N15" s="55">
        <f t="shared" si="4"/>
        <v>0</v>
      </c>
      <c r="O15" s="55">
        <f t="shared" si="4"/>
        <v>0</v>
      </c>
      <c r="P15" s="55">
        <f t="shared" si="4"/>
        <v>0</v>
      </c>
      <c r="Q15" s="55">
        <f t="shared" si="4"/>
        <v>0</v>
      </c>
      <c r="R15" s="55">
        <f t="shared" si="4"/>
        <v>0</v>
      </c>
      <c r="S15" s="55">
        <f t="shared" si="4"/>
        <v>0</v>
      </c>
      <c r="T15" s="55">
        <f t="shared" si="4"/>
        <v>0</v>
      </c>
      <c r="U15" s="55">
        <f t="shared" si="4"/>
        <v>0</v>
      </c>
      <c r="V15" s="55">
        <f t="shared" si="4"/>
        <v>0</v>
      </c>
      <c r="W15" s="55">
        <f t="shared" si="4"/>
        <v>0</v>
      </c>
      <c r="X15" s="55">
        <f t="shared" si="4"/>
        <v>0</v>
      </c>
      <c r="Y15" s="55">
        <f t="shared" si="4"/>
        <v>0</v>
      </c>
    </row>
    <row r="16" spans="2:25" x14ac:dyDescent="0.25">
      <c r="B16" s="55" t="e">
        <f>#REF!</f>
        <v>#REF!</v>
      </c>
      <c r="C16" s="58">
        <v>100</v>
      </c>
      <c r="D16" s="55"/>
      <c r="E16" s="55"/>
      <c r="F16" s="55"/>
      <c r="G16" s="55"/>
      <c r="H16" s="55"/>
      <c r="I16" s="55"/>
      <c r="J16" s="55">
        <v>100</v>
      </c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</row>
    <row r="17" spans="2:25" x14ac:dyDescent="0.25">
      <c r="B17" s="81" t="s">
        <v>84</v>
      </c>
      <c r="C17" s="58"/>
      <c r="D17" s="55">
        <f>$C$7*D16/1000</f>
        <v>0</v>
      </c>
      <c r="E17" s="55">
        <f t="shared" ref="E17:Y17" si="5">$C$7*E16/1000</f>
        <v>0</v>
      </c>
      <c r="F17" s="55">
        <f t="shared" si="5"/>
        <v>0</v>
      </c>
      <c r="G17" s="55">
        <f t="shared" si="5"/>
        <v>0</v>
      </c>
      <c r="H17" s="55">
        <f t="shared" si="5"/>
        <v>0</v>
      </c>
      <c r="I17" s="55">
        <f t="shared" si="5"/>
        <v>0</v>
      </c>
      <c r="J17" s="55">
        <f t="shared" si="5"/>
        <v>0</v>
      </c>
      <c r="K17" s="55">
        <f t="shared" si="5"/>
        <v>0</v>
      </c>
      <c r="L17" s="55">
        <f t="shared" si="5"/>
        <v>0</v>
      </c>
      <c r="M17" s="55">
        <f t="shared" si="5"/>
        <v>0</v>
      </c>
      <c r="N17" s="55">
        <f t="shared" si="5"/>
        <v>0</v>
      </c>
      <c r="O17" s="55">
        <f t="shared" si="5"/>
        <v>0</v>
      </c>
      <c r="P17" s="55">
        <f t="shared" si="5"/>
        <v>0</v>
      </c>
      <c r="Q17" s="55">
        <f t="shared" si="5"/>
        <v>0</v>
      </c>
      <c r="R17" s="55">
        <f t="shared" si="5"/>
        <v>0</v>
      </c>
      <c r="S17" s="55">
        <f t="shared" si="5"/>
        <v>0</v>
      </c>
      <c r="T17" s="55">
        <f t="shared" si="5"/>
        <v>0</v>
      </c>
      <c r="U17" s="55">
        <f t="shared" si="5"/>
        <v>0</v>
      </c>
      <c r="V17" s="55">
        <f t="shared" si="5"/>
        <v>0</v>
      </c>
      <c r="W17" s="55">
        <f t="shared" si="5"/>
        <v>0</v>
      </c>
      <c r="X17" s="55">
        <f t="shared" si="5"/>
        <v>0</v>
      </c>
      <c r="Y17" s="55">
        <f t="shared" si="5"/>
        <v>0</v>
      </c>
    </row>
    <row r="18" spans="2:25" x14ac:dyDescent="0.25">
      <c r="B18" s="89" t="s">
        <v>93</v>
      </c>
      <c r="C18" s="92">
        <f>'2д'!C20</f>
        <v>0</v>
      </c>
      <c r="D18" s="90">
        <f>D9+D11+D13+D15+D17</f>
        <v>0</v>
      </c>
      <c r="E18" s="90">
        <f t="shared" ref="E18:Y18" si="6">E9+E11+E13+E15+E17</f>
        <v>0</v>
      </c>
      <c r="F18" s="90">
        <f t="shared" si="6"/>
        <v>0</v>
      </c>
      <c r="G18" s="90">
        <f t="shared" si="6"/>
        <v>0</v>
      </c>
      <c r="H18" s="90">
        <f t="shared" si="6"/>
        <v>0</v>
      </c>
      <c r="I18" s="90">
        <f t="shared" si="6"/>
        <v>0</v>
      </c>
      <c r="J18" s="90">
        <f t="shared" si="6"/>
        <v>0</v>
      </c>
      <c r="K18" s="90">
        <f t="shared" si="6"/>
        <v>0</v>
      </c>
      <c r="L18" s="90">
        <f t="shared" si="6"/>
        <v>0</v>
      </c>
      <c r="M18" s="90">
        <f t="shared" si="6"/>
        <v>0</v>
      </c>
      <c r="N18" s="90">
        <f t="shared" si="6"/>
        <v>0</v>
      </c>
      <c r="O18" s="90">
        <f t="shared" si="6"/>
        <v>0</v>
      </c>
      <c r="P18" s="90">
        <f t="shared" si="6"/>
        <v>0</v>
      </c>
      <c r="Q18" s="90">
        <f t="shared" si="6"/>
        <v>0</v>
      </c>
      <c r="R18" s="90">
        <f t="shared" si="6"/>
        <v>0</v>
      </c>
      <c r="S18" s="90">
        <f t="shared" si="6"/>
        <v>0</v>
      </c>
      <c r="T18" s="90">
        <f t="shared" si="6"/>
        <v>0</v>
      </c>
      <c r="U18" s="90">
        <f t="shared" si="6"/>
        <v>0</v>
      </c>
      <c r="V18" s="90">
        <f t="shared" si="6"/>
        <v>0</v>
      </c>
      <c r="W18" s="90">
        <f t="shared" si="6"/>
        <v>0</v>
      </c>
      <c r="X18" s="90">
        <f t="shared" si="6"/>
        <v>0</v>
      </c>
      <c r="Y18" s="90">
        <f t="shared" si="6"/>
        <v>0</v>
      </c>
    </row>
    <row r="19" spans="2:25" x14ac:dyDescent="0.25">
      <c r="B19" s="55" t="str">
        <f>меню!B22</f>
        <v>Хлеб ржаной</v>
      </c>
      <c r="C19" s="60">
        <v>60</v>
      </c>
      <c r="D19" s="55"/>
      <c r="E19" s="55"/>
      <c r="F19" s="55"/>
      <c r="G19" s="55">
        <v>2.5</v>
      </c>
      <c r="H19" s="55"/>
      <c r="I19" s="55"/>
      <c r="J19" s="55"/>
      <c r="K19" s="55">
        <v>50</v>
      </c>
      <c r="L19" s="55"/>
      <c r="M19" s="55"/>
      <c r="N19" s="55">
        <v>8.1</v>
      </c>
      <c r="O19" s="55"/>
      <c r="P19" s="55"/>
      <c r="Q19" s="55"/>
      <c r="R19" s="55"/>
      <c r="S19" s="55"/>
      <c r="T19" s="55"/>
      <c r="U19" s="55"/>
      <c r="V19" s="55">
        <v>2</v>
      </c>
      <c r="W19" s="55"/>
      <c r="X19" s="55"/>
      <c r="Y19" s="55"/>
    </row>
    <row r="20" spans="2:25" x14ac:dyDescent="0.25">
      <c r="B20" s="81" t="s">
        <v>84</v>
      </c>
      <c r="C20" s="60"/>
      <c r="D20" s="55">
        <f>$C$18*D19/1000</f>
        <v>0</v>
      </c>
      <c r="E20" s="55">
        <f t="shared" ref="E20:Y20" si="7">$C$18*E19/1000</f>
        <v>0</v>
      </c>
      <c r="F20" s="55">
        <f t="shared" si="7"/>
        <v>0</v>
      </c>
      <c r="G20" s="55">
        <f t="shared" si="7"/>
        <v>0</v>
      </c>
      <c r="H20" s="55">
        <f t="shared" si="7"/>
        <v>0</v>
      </c>
      <c r="I20" s="55">
        <f t="shared" si="7"/>
        <v>0</v>
      </c>
      <c r="J20" s="55">
        <f t="shared" si="7"/>
        <v>0</v>
      </c>
      <c r="K20" s="55">
        <f t="shared" si="7"/>
        <v>0</v>
      </c>
      <c r="L20" s="55">
        <f t="shared" si="7"/>
        <v>0</v>
      </c>
      <c r="M20" s="55">
        <f t="shared" si="7"/>
        <v>0</v>
      </c>
      <c r="N20" s="55">
        <f t="shared" si="7"/>
        <v>0</v>
      </c>
      <c r="O20" s="55">
        <f t="shared" si="7"/>
        <v>0</v>
      </c>
      <c r="P20" s="55">
        <f t="shared" si="7"/>
        <v>0</v>
      </c>
      <c r="Q20" s="55">
        <f t="shared" si="7"/>
        <v>0</v>
      </c>
      <c r="R20" s="55">
        <f t="shared" si="7"/>
        <v>0</v>
      </c>
      <c r="S20" s="55">
        <f t="shared" si="7"/>
        <v>0</v>
      </c>
      <c r="T20" s="55">
        <f t="shared" si="7"/>
        <v>0</v>
      </c>
      <c r="U20" s="55">
        <f t="shared" si="7"/>
        <v>0</v>
      </c>
      <c r="V20" s="55">
        <f t="shared" si="7"/>
        <v>0</v>
      </c>
      <c r="W20" s="55">
        <f t="shared" si="7"/>
        <v>0</v>
      </c>
      <c r="X20" s="55">
        <f t="shared" si="7"/>
        <v>0</v>
      </c>
      <c r="Y20" s="55">
        <f t="shared" si="7"/>
        <v>0</v>
      </c>
    </row>
    <row r="21" spans="2:25" s="71" customFormat="1" x14ac:dyDescent="0.25">
      <c r="B21" s="69" t="str">
        <f>меню!B23</f>
        <v>ИТОГО:</v>
      </c>
      <c r="C21" s="75">
        <v>200</v>
      </c>
      <c r="D21" s="69"/>
      <c r="E21" s="69"/>
      <c r="F21" s="69"/>
      <c r="G21" s="69"/>
      <c r="H21" s="69"/>
      <c r="I21" s="69"/>
      <c r="J21" s="69"/>
      <c r="K21" s="69"/>
      <c r="L21" s="69">
        <v>53.4</v>
      </c>
      <c r="M21" s="69">
        <v>16.2</v>
      </c>
      <c r="N21" s="69">
        <v>10</v>
      </c>
      <c r="O21" s="69">
        <v>9.6</v>
      </c>
      <c r="P21" s="69"/>
      <c r="Q21" s="69"/>
      <c r="S21" s="69"/>
      <c r="T21" s="69"/>
      <c r="U21" s="69"/>
      <c r="V21" s="69">
        <v>2</v>
      </c>
      <c r="W21" s="69"/>
      <c r="X21" s="69"/>
      <c r="Y21" s="69"/>
    </row>
    <row r="22" spans="2:25" s="71" customFormat="1" x14ac:dyDescent="0.25">
      <c r="B22" s="81" t="s">
        <v>84</v>
      </c>
      <c r="C22" s="75"/>
      <c r="D22" s="55">
        <f>$C$18*D21/1000</f>
        <v>0</v>
      </c>
      <c r="E22" s="55">
        <f t="shared" ref="E22:Y22" si="8">$C$18*E21/1000</f>
        <v>0</v>
      </c>
      <c r="F22" s="55">
        <f t="shared" si="8"/>
        <v>0</v>
      </c>
      <c r="G22" s="55">
        <f t="shared" si="8"/>
        <v>0</v>
      </c>
      <c r="H22" s="55">
        <f t="shared" si="8"/>
        <v>0</v>
      </c>
      <c r="I22" s="55">
        <f t="shared" si="8"/>
        <v>0</v>
      </c>
      <c r="J22" s="55">
        <f t="shared" si="8"/>
        <v>0</v>
      </c>
      <c r="K22" s="55">
        <f t="shared" si="8"/>
        <v>0</v>
      </c>
      <c r="L22" s="55">
        <f t="shared" si="8"/>
        <v>0</v>
      </c>
      <c r="M22" s="55">
        <f t="shared" si="8"/>
        <v>0</v>
      </c>
      <c r="N22" s="55">
        <f t="shared" si="8"/>
        <v>0</v>
      </c>
      <c r="O22" s="55">
        <f t="shared" si="8"/>
        <v>0</v>
      </c>
      <c r="P22" s="55">
        <f t="shared" si="8"/>
        <v>0</v>
      </c>
      <c r="Q22" s="55">
        <f t="shared" si="8"/>
        <v>0</v>
      </c>
      <c r="R22" s="55">
        <f t="shared" si="8"/>
        <v>0</v>
      </c>
      <c r="S22" s="55">
        <f t="shared" si="8"/>
        <v>0</v>
      </c>
      <c r="T22" s="55">
        <f t="shared" si="8"/>
        <v>0</v>
      </c>
      <c r="U22" s="55">
        <f t="shared" si="8"/>
        <v>0</v>
      </c>
      <c r="V22" s="55">
        <f t="shared" si="8"/>
        <v>0</v>
      </c>
      <c r="W22" s="55">
        <f t="shared" si="8"/>
        <v>0</v>
      </c>
      <c r="X22" s="55">
        <f t="shared" si="8"/>
        <v>0</v>
      </c>
      <c r="Y22" s="55">
        <f t="shared" si="8"/>
        <v>0</v>
      </c>
    </row>
    <row r="23" spans="2:25" s="71" customFormat="1" x14ac:dyDescent="0.25">
      <c r="B23" s="69" t="str">
        <f>меню!B34</f>
        <v>ИТОГО:</v>
      </c>
      <c r="C23" s="70" t="s">
        <v>104</v>
      </c>
      <c r="D23" s="69"/>
      <c r="E23" s="69"/>
      <c r="F23" s="69">
        <v>4</v>
      </c>
      <c r="G23" s="69"/>
      <c r="H23" s="69"/>
      <c r="I23" s="69"/>
      <c r="J23" s="69"/>
      <c r="K23" s="69"/>
      <c r="L23" s="69"/>
      <c r="M23" s="69"/>
      <c r="N23" s="69">
        <v>13</v>
      </c>
      <c r="O23" s="69">
        <v>12</v>
      </c>
      <c r="P23" s="69">
        <v>66</v>
      </c>
      <c r="Q23" s="69"/>
      <c r="R23" s="69"/>
      <c r="S23" s="69"/>
      <c r="T23" s="69"/>
      <c r="U23" s="69">
        <v>10</v>
      </c>
      <c r="V23" s="69"/>
      <c r="W23" s="69"/>
      <c r="X23" s="69">
        <v>15</v>
      </c>
      <c r="Y23" s="69"/>
    </row>
    <row r="24" spans="2:25" s="71" customFormat="1" x14ac:dyDescent="0.25">
      <c r="B24" s="81" t="s">
        <v>84</v>
      </c>
      <c r="C24" s="70"/>
      <c r="D24" s="55">
        <f>$C$18*D23/1000</f>
        <v>0</v>
      </c>
      <c r="E24" s="55">
        <f t="shared" ref="E24:Y24" si="9">$C$18*E23/1000</f>
        <v>0</v>
      </c>
      <c r="F24" s="55">
        <f t="shared" si="9"/>
        <v>0</v>
      </c>
      <c r="G24" s="55">
        <f t="shared" si="9"/>
        <v>0</v>
      </c>
      <c r="H24" s="55">
        <f t="shared" si="9"/>
        <v>0</v>
      </c>
      <c r="I24" s="55">
        <f t="shared" si="9"/>
        <v>0</v>
      </c>
      <c r="J24" s="55">
        <f t="shared" si="9"/>
        <v>0</v>
      </c>
      <c r="K24" s="55">
        <f t="shared" si="9"/>
        <v>0</v>
      </c>
      <c r="L24" s="55">
        <f t="shared" si="9"/>
        <v>0</v>
      </c>
      <c r="M24" s="55">
        <f t="shared" si="9"/>
        <v>0</v>
      </c>
      <c r="N24" s="55">
        <f t="shared" si="9"/>
        <v>0</v>
      </c>
      <c r="O24" s="55">
        <f t="shared" si="9"/>
        <v>0</v>
      </c>
      <c r="P24" s="55">
        <f t="shared" si="9"/>
        <v>0</v>
      </c>
      <c r="Q24" s="55">
        <f t="shared" si="9"/>
        <v>0</v>
      </c>
      <c r="R24" s="55">
        <f t="shared" si="9"/>
        <v>0</v>
      </c>
      <c r="S24" s="55">
        <f t="shared" si="9"/>
        <v>0</v>
      </c>
      <c r="T24" s="55">
        <f t="shared" si="9"/>
        <v>0</v>
      </c>
      <c r="U24" s="55">
        <f t="shared" si="9"/>
        <v>0</v>
      </c>
      <c r="V24" s="55">
        <f t="shared" si="9"/>
        <v>0</v>
      </c>
      <c r="W24" s="55">
        <f t="shared" si="9"/>
        <v>0</v>
      </c>
      <c r="X24" s="55">
        <f t="shared" si="9"/>
        <v>0</v>
      </c>
      <c r="Y24" s="55">
        <f t="shared" si="9"/>
        <v>0</v>
      </c>
    </row>
    <row r="25" spans="2:25" x14ac:dyDescent="0.25">
      <c r="B25" s="55" t="e">
        <f>меню!#REF!</f>
        <v>#REF!</v>
      </c>
      <c r="C25" s="74">
        <v>150</v>
      </c>
      <c r="D25" s="66"/>
      <c r="E25" s="66"/>
      <c r="F25" s="66">
        <v>4.5</v>
      </c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9">
        <v>50</v>
      </c>
      <c r="S25" s="66"/>
      <c r="T25" s="66"/>
      <c r="U25" s="66"/>
      <c r="V25" s="66"/>
      <c r="W25" s="66"/>
      <c r="X25" s="66"/>
      <c r="Y25" s="66"/>
    </row>
    <row r="26" spans="2:25" x14ac:dyDescent="0.25">
      <c r="B26" s="81" t="s">
        <v>84</v>
      </c>
      <c r="C26" s="74"/>
      <c r="D26" s="55">
        <f>$C$18*D25/1000</f>
        <v>0</v>
      </c>
      <c r="E26" s="55">
        <f t="shared" ref="E26:Y26" si="10">$C$18*E25/1000</f>
        <v>0</v>
      </c>
      <c r="F26" s="55">
        <f t="shared" si="10"/>
        <v>0</v>
      </c>
      <c r="G26" s="55">
        <f t="shared" si="10"/>
        <v>0</v>
      </c>
      <c r="H26" s="55">
        <f t="shared" si="10"/>
        <v>0</v>
      </c>
      <c r="I26" s="55">
        <f t="shared" si="10"/>
        <v>0</v>
      </c>
      <c r="J26" s="55">
        <f t="shared" si="10"/>
        <v>0</v>
      </c>
      <c r="K26" s="55">
        <f t="shared" si="10"/>
        <v>0</v>
      </c>
      <c r="L26" s="55">
        <f t="shared" si="10"/>
        <v>0</v>
      </c>
      <c r="M26" s="55">
        <f t="shared" si="10"/>
        <v>0</v>
      </c>
      <c r="N26" s="55">
        <f t="shared" si="10"/>
        <v>0</v>
      </c>
      <c r="O26" s="55">
        <f t="shared" si="10"/>
        <v>0</v>
      </c>
      <c r="P26" s="55">
        <f t="shared" si="10"/>
        <v>0</v>
      </c>
      <c r="Q26" s="55">
        <f t="shared" si="10"/>
        <v>0</v>
      </c>
      <c r="R26" s="55">
        <f t="shared" si="10"/>
        <v>0</v>
      </c>
      <c r="S26" s="55">
        <f t="shared" si="10"/>
        <v>0</v>
      </c>
      <c r="T26" s="55">
        <f t="shared" si="10"/>
        <v>0</v>
      </c>
      <c r="U26" s="55">
        <f t="shared" si="10"/>
        <v>0</v>
      </c>
      <c r="V26" s="55">
        <f t="shared" si="10"/>
        <v>0</v>
      </c>
      <c r="W26" s="55">
        <f t="shared" si="10"/>
        <v>0</v>
      </c>
      <c r="X26" s="55">
        <f t="shared" si="10"/>
        <v>0</v>
      </c>
      <c r="Y26" s="55">
        <f t="shared" si="10"/>
        <v>0</v>
      </c>
    </row>
    <row r="27" spans="2:25" x14ac:dyDescent="0.25">
      <c r="B27" s="55" t="e">
        <f>меню!#REF!</f>
        <v>#REF!</v>
      </c>
      <c r="C27" s="74">
        <v>200</v>
      </c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>
        <v>200</v>
      </c>
      <c r="T27" s="66"/>
      <c r="U27" s="66"/>
      <c r="V27" s="66"/>
      <c r="W27" s="66"/>
      <c r="X27" s="66"/>
      <c r="Y27" s="66"/>
    </row>
    <row r="28" spans="2:25" x14ac:dyDescent="0.25">
      <c r="B28" s="81" t="s">
        <v>84</v>
      </c>
      <c r="C28" s="74"/>
      <c r="D28" s="55">
        <f>$C$18*D27/1000</f>
        <v>0</v>
      </c>
      <c r="E28" s="55">
        <f t="shared" ref="E28:Y28" si="11">$C$18*E27/1000</f>
        <v>0</v>
      </c>
      <c r="F28" s="55">
        <f t="shared" si="11"/>
        <v>0</v>
      </c>
      <c r="G28" s="55">
        <f t="shared" si="11"/>
        <v>0</v>
      </c>
      <c r="H28" s="55">
        <f t="shared" si="11"/>
        <v>0</v>
      </c>
      <c r="I28" s="55">
        <f t="shared" si="11"/>
        <v>0</v>
      </c>
      <c r="J28" s="55">
        <f t="shared" si="11"/>
        <v>0</v>
      </c>
      <c r="K28" s="55">
        <f t="shared" si="11"/>
        <v>0</v>
      </c>
      <c r="L28" s="55">
        <f t="shared" si="11"/>
        <v>0</v>
      </c>
      <c r="M28" s="55">
        <f t="shared" si="11"/>
        <v>0</v>
      </c>
      <c r="N28" s="55">
        <f t="shared" si="11"/>
        <v>0</v>
      </c>
      <c r="O28" s="55">
        <f t="shared" si="11"/>
        <v>0</v>
      </c>
      <c r="P28" s="55">
        <f t="shared" si="11"/>
        <v>0</v>
      </c>
      <c r="Q28" s="55">
        <f t="shared" si="11"/>
        <v>0</v>
      </c>
      <c r="R28" s="55">
        <f t="shared" si="11"/>
        <v>0</v>
      </c>
      <c r="S28" s="55">
        <f t="shared" si="11"/>
        <v>0</v>
      </c>
      <c r="T28" s="55">
        <f t="shared" si="11"/>
        <v>0</v>
      </c>
      <c r="U28" s="55">
        <f t="shared" si="11"/>
        <v>0</v>
      </c>
      <c r="V28" s="55">
        <f t="shared" si="11"/>
        <v>0</v>
      </c>
      <c r="W28" s="55">
        <f t="shared" si="11"/>
        <v>0</v>
      </c>
      <c r="X28" s="55">
        <f t="shared" si="11"/>
        <v>0</v>
      </c>
      <c r="Y28" s="55">
        <f t="shared" si="11"/>
        <v>0</v>
      </c>
    </row>
    <row r="29" spans="2:25" x14ac:dyDescent="0.25">
      <c r="B29" s="55" t="e">
        <f>меню!#REF!</f>
        <v>#REF!</v>
      </c>
      <c r="C29" s="75">
        <v>30</v>
      </c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>
        <v>30</v>
      </c>
    </row>
    <row r="30" spans="2:25" x14ac:dyDescent="0.25">
      <c r="B30" s="81" t="s">
        <v>84</v>
      </c>
      <c r="C30" s="75"/>
      <c r="D30" s="55">
        <f>$C$18*D29/1000</f>
        <v>0</v>
      </c>
      <c r="E30" s="55">
        <f t="shared" ref="E30:Y30" si="12">$C$18*E29/1000</f>
        <v>0</v>
      </c>
      <c r="F30" s="55">
        <f t="shared" si="12"/>
        <v>0</v>
      </c>
      <c r="G30" s="55">
        <f t="shared" si="12"/>
        <v>0</v>
      </c>
      <c r="H30" s="55">
        <f t="shared" si="12"/>
        <v>0</v>
      </c>
      <c r="I30" s="55">
        <f t="shared" si="12"/>
        <v>0</v>
      </c>
      <c r="J30" s="55">
        <f t="shared" si="12"/>
        <v>0</v>
      </c>
      <c r="K30" s="55">
        <f t="shared" si="12"/>
        <v>0</v>
      </c>
      <c r="L30" s="55">
        <f t="shared" si="12"/>
        <v>0</v>
      </c>
      <c r="M30" s="55">
        <f t="shared" si="12"/>
        <v>0</v>
      </c>
      <c r="N30" s="55">
        <f t="shared" si="12"/>
        <v>0</v>
      </c>
      <c r="O30" s="55">
        <f t="shared" si="12"/>
        <v>0</v>
      </c>
      <c r="P30" s="55">
        <f t="shared" si="12"/>
        <v>0</v>
      </c>
      <c r="Q30" s="55">
        <f t="shared" si="12"/>
        <v>0</v>
      </c>
      <c r="R30" s="55">
        <f t="shared" si="12"/>
        <v>0</v>
      </c>
      <c r="S30" s="55">
        <f t="shared" si="12"/>
        <v>0</v>
      </c>
      <c r="T30" s="55">
        <f t="shared" si="12"/>
        <v>0</v>
      </c>
      <c r="U30" s="55">
        <f t="shared" si="12"/>
        <v>0</v>
      </c>
      <c r="V30" s="55">
        <f t="shared" si="12"/>
        <v>0</v>
      </c>
      <c r="W30" s="55">
        <f t="shared" si="12"/>
        <v>0</v>
      </c>
      <c r="X30" s="55">
        <f t="shared" si="12"/>
        <v>0</v>
      </c>
      <c r="Y30" s="55">
        <f t="shared" si="12"/>
        <v>0</v>
      </c>
    </row>
    <row r="31" spans="2:25" x14ac:dyDescent="0.25">
      <c r="B31" s="55" t="e">
        <f>меню!#REF!</f>
        <v>#REF!</v>
      </c>
      <c r="C31" s="58">
        <v>30</v>
      </c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>
        <v>30</v>
      </c>
      <c r="Y31" s="55"/>
    </row>
    <row r="32" spans="2:25" x14ac:dyDescent="0.25">
      <c r="B32" s="81" t="s">
        <v>84</v>
      </c>
      <c r="C32" s="58"/>
      <c r="D32" s="55">
        <f>$C$18*D31/1000</f>
        <v>0</v>
      </c>
      <c r="E32" s="55">
        <f t="shared" ref="E32:Y32" si="13">$C$18*E31/1000</f>
        <v>0</v>
      </c>
      <c r="F32" s="55">
        <f t="shared" si="13"/>
        <v>0</v>
      </c>
      <c r="G32" s="55">
        <f t="shared" si="13"/>
        <v>0</v>
      </c>
      <c r="H32" s="55">
        <f t="shared" si="13"/>
        <v>0</v>
      </c>
      <c r="I32" s="55">
        <f t="shared" si="13"/>
        <v>0</v>
      </c>
      <c r="J32" s="55">
        <f t="shared" si="13"/>
        <v>0</v>
      </c>
      <c r="K32" s="55">
        <f t="shared" si="13"/>
        <v>0</v>
      </c>
      <c r="L32" s="55">
        <f t="shared" si="13"/>
        <v>0</v>
      </c>
      <c r="M32" s="55">
        <f t="shared" si="13"/>
        <v>0</v>
      </c>
      <c r="N32" s="55">
        <f t="shared" si="13"/>
        <v>0</v>
      </c>
      <c r="O32" s="55">
        <f t="shared" si="13"/>
        <v>0</v>
      </c>
      <c r="P32" s="55">
        <f t="shared" si="13"/>
        <v>0</v>
      </c>
      <c r="Q32" s="55">
        <f t="shared" si="13"/>
        <v>0</v>
      </c>
      <c r="R32" s="55">
        <f t="shared" si="13"/>
        <v>0</v>
      </c>
      <c r="S32" s="55">
        <f t="shared" si="13"/>
        <v>0</v>
      </c>
      <c r="T32" s="55">
        <f t="shared" si="13"/>
        <v>0</v>
      </c>
      <c r="U32" s="55">
        <f t="shared" si="13"/>
        <v>0</v>
      </c>
      <c r="V32" s="55">
        <f t="shared" si="13"/>
        <v>0</v>
      </c>
      <c r="W32" s="55">
        <f t="shared" si="13"/>
        <v>0</v>
      </c>
      <c r="X32" s="55">
        <f t="shared" si="13"/>
        <v>0</v>
      </c>
      <c r="Y32" s="55">
        <f t="shared" si="13"/>
        <v>0</v>
      </c>
    </row>
    <row r="33" spans="2:25" x14ac:dyDescent="0.25">
      <c r="B33" s="89" t="s">
        <v>92</v>
      </c>
      <c r="C33" s="76">
        <v>0</v>
      </c>
      <c r="D33" s="90">
        <f>D20+D22+D24+D26+D28+D30+D32</f>
        <v>0</v>
      </c>
      <c r="E33" s="90">
        <f t="shared" ref="E33:Y33" si="14">E20+E22+E24+E26+E28+E30+E32</f>
        <v>0</v>
      </c>
      <c r="F33" s="90">
        <f t="shared" si="14"/>
        <v>0</v>
      </c>
      <c r="G33" s="90">
        <f t="shared" si="14"/>
        <v>0</v>
      </c>
      <c r="H33" s="90">
        <f t="shared" si="14"/>
        <v>0</v>
      </c>
      <c r="I33" s="90">
        <f t="shared" si="14"/>
        <v>0</v>
      </c>
      <c r="J33" s="90">
        <f t="shared" si="14"/>
        <v>0</v>
      </c>
      <c r="K33" s="90">
        <f t="shared" si="14"/>
        <v>0</v>
      </c>
      <c r="L33" s="90">
        <f>L20+L22+L24+L26+L28+L30+L32</f>
        <v>0</v>
      </c>
      <c r="M33" s="90">
        <f t="shared" si="14"/>
        <v>0</v>
      </c>
      <c r="N33" s="90">
        <f t="shared" si="14"/>
        <v>0</v>
      </c>
      <c r="O33" s="90">
        <f t="shared" si="14"/>
        <v>0</v>
      </c>
      <c r="P33" s="90">
        <f t="shared" si="14"/>
        <v>0</v>
      </c>
      <c r="Q33" s="90">
        <f t="shared" si="14"/>
        <v>0</v>
      </c>
      <c r="R33" s="90">
        <f t="shared" si="14"/>
        <v>0</v>
      </c>
      <c r="S33" s="90">
        <f t="shared" si="14"/>
        <v>0</v>
      </c>
      <c r="T33" s="90">
        <f t="shared" si="14"/>
        <v>0</v>
      </c>
      <c r="U33" s="90">
        <f t="shared" si="14"/>
        <v>0</v>
      </c>
      <c r="V33" s="90">
        <f t="shared" si="14"/>
        <v>0</v>
      </c>
      <c r="W33" s="90">
        <f t="shared" si="14"/>
        <v>0</v>
      </c>
      <c r="X33" s="90">
        <f t="shared" si="14"/>
        <v>0</v>
      </c>
      <c r="Y33" s="90">
        <f t="shared" si="14"/>
        <v>0</v>
      </c>
    </row>
    <row r="34" spans="2:25" x14ac:dyDescent="0.25">
      <c r="B34" s="55" t="str">
        <f>B19</f>
        <v>Хлеб ржаной</v>
      </c>
      <c r="C34" s="60">
        <v>100</v>
      </c>
      <c r="D34" s="55"/>
      <c r="E34" s="55"/>
      <c r="F34" s="55"/>
      <c r="G34" s="55">
        <v>2.5</v>
      </c>
      <c r="H34" s="55"/>
      <c r="I34" s="55"/>
      <c r="J34" s="55"/>
      <c r="K34" s="55">
        <v>90</v>
      </c>
      <c r="L34" s="55"/>
      <c r="M34" s="55"/>
      <c r="N34" s="55">
        <v>10</v>
      </c>
      <c r="O34" s="55"/>
      <c r="P34" s="55"/>
      <c r="Q34" s="55"/>
      <c r="R34" s="55"/>
      <c r="S34" s="55"/>
      <c r="T34" s="55"/>
      <c r="U34" s="55"/>
      <c r="V34" s="55">
        <v>2</v>
      </c>
      <c r="W34" s="55"/>
      <c r="X34" s="55"/>
      <c r="Y34" s="55"/>
    </row>
    <row r="35" spans="2:25" x14ac:dyDescent="0.25">
      <c r="B35" s="81" t="s">
        <v>84</v>
      </c>
      <c r="C35" s="60"/>
      <c r="D35" s="85">
        <f>$C$33*D34/1000</f>
        <v>0</v>
      </c>
      <c r="E35" s="85">
        <f t="shared" ref="E35:F35" si="15">$C$33*E34/1000</f>
        <v>0</v>
      </c>
      <c r="F35" s="85">
        <f t="shared" si="15"/>
        <v>0</v>
      </c>
      <c r="G35" s="55">
        <f t="shared" ref="G35:Y35" si="16">$C$18*G34/1000</f>
        <v>0</v>
      </c>
      <c r="H35" s="55">
        <f t="shared" si="16"/>
        <v>0</v>
      </c>
      <c r="I35" s="55">
        <f t="shared" si="16"/>
        <v>0</v>
      </c>
      <c r="J35" s="55">
        <f t="shared" si="16"/>
        <v>0</v>
      </c>
      <c r="K35" s="55">
        <f t="shared" si="16"/>
        <v>0</v>
      </c>
      <c r="L35" s="55">
        <f t="shared" si="16"/>
        <v>0</v>
      </c>
      <c r="M35" s="55">
        <f t="shared" si="16"/>
        <v>0</v>
      </c>
      <c r="N35" s="55">
        <f t="shared" si="16"/>
        <v>0</v>
      </c>
      <c r="O35" s="55">
        <f t="shared" si="16"/>
        <v>0</v>
      </c>
      <c r="P35" s="55">
        <f t="shared" si="16"/>
        <v>0</v>
      </c>
      <c r="Q35" s="55">
        <f t="shared" si="16"/>
        <v>0</v>
      </c>
      <c r="R35" s="55">
        <f t="shared" si="16"/>
        <v>0</v>
      </c>
      <c r="S35" s="55">
        <f t="shared" si="16"/>
        <v>0</v>
      </c>
      <c r="T35" s="55">
        <f t="shared" si="16"/>
        <v>0</v>
      </c>
      <c r="U35" s="55">
        <f t="shared" si="16"/>
        <v>0</v>
      </c>
      <c r="V35" s="55">
        <f t="shared" si="16"/>
        <v>0</v>
      </c>
      <c r="W35" s="55">
        <f t="shared" si="16"/>
        <v>0</v>
      </c>
      <c r="X35" s="55">
        <f t="shared" si="16"/>
        <v>0</v>
      </c>
      <c r="Y35" s="55">
        <f t="shared" si="16"/>
        <v>0</v>
      </c>
    </row>
    <row r="36" spans="2:25" x14ac:dyDescent="0.25">
      <c r="B36" s="55" t="str">
        <f>B21</f>
        <v>ИТОГО:</v>
      </c>
      <c r="C36" s="60">
        <v>250</v>
      </c>
      <c r="D36" s="102"/>
      <c r="E36" s="69"/>
      <c r="F36" s="69">
        <v>2</v>
      </c>
      <c r="G36" s="69"/>
      <c r="H36" s="69"/>
      <c r="I36" s="69"/>
      <c r="J36" s="69"/>
      <c r="K36" s="69"/>
      <c r="L36" s="69">
        <v>53.4</v>
      </c>
      <c r="M36" s="69">
        <v>16.2</v>
      </c>
      <c r="N36" s="69">
        <v>10</v>
      </c>
      <c r="O36" s="69">
        <v>9.6</v>
      </c>
      <c r="P36" s="69"/>
      <c r="Q36" s="69"/>
      <c r="R36" s="69"/>
      <c r="S36" s="69"/>
      <c r="T36" s="69"/>
      <c r="U36" s="69"/>
      <c r="V36" s="69"/>
      <c r="W36" s="69"/>
      <c r="X36" s="69"/>
      <c r="Y36" s="69"/>
    </row>
    <row r="37" spans="2:25" x14ac:dyDescent="0.25">
      <c r="B37" s="81" t="s">
        <v>84</v>
      </c>
      <c r="C37" s="60"/>
      <c r="D37" s="85">
        <f>$C$33*D36/1000</f>
        <v>0</v>
      </c>
      <c r="E37" s="85">
        <f t="shared" ref="E37:Y37" si="17">$C$33*E36/1000</f>
        <v>0</v>
      </c>
      <c r="F37" s="85">
        <f t="shared" si="17"/>
        <v>0</v>
      </c>
      <c r="G37" s="85">
        <f t="shared" si="17"/>
        <v>0</v>
      </c>
      <c r="H37" s="85">
        <f t="shared" si="17"/>
        <v>0</v>
      </c>
      <c r="I37" s="85">
        <f t="shared" si="17"/>
        <v>0</v>
      </c>
      <c r="J37" s="85">
        <f t="shared" si="17"/>
        <v>0</v>
      </c>
      <c r="K37" s="85">
        <f t="shared" si="17"/>
        <v>0</v>
      </c>
      <c r="L37" s="85">
        <f t="shared" si="17"/>
        <v>0</v>
      </c>
      <c r="M37" s="85">
        <f t="shared" si="17"/>
        <v>0</v>
      </c>
      <c r="N37" s="85">
        <f t="shared" si="17"/>
        <v>0</v>
      </c>
      <c r="O37" s="85">
        <f t="shared" si="17"/>
        <v>0</v>
      </c>
      <c r="P37" s="85">
        <f t="shared" si="17"/>
        <v>0</v>
      </c>
      <c r="Q37" s="85">
        <f t="shared" si="17"/>
        <v>0</v>
      </c>
      <c r="R37" s="85">
        <f t="shared" si="17"/>
        <v>0</v>
      </c>
      <c r="S37" s="85">
        <f t="shared" si="17"/>
        <v>0</v>
      </c>
      <c r="T37" s="85">
        <f t="shared" si="17"/>
        <v>0</v>
      </c>
      <c r="U37" s="85">
        <f t="shared" si="17"/>
        <v>0</v>
      </c>
      <c r="V37" s="85">
        <f t="shared" si="17"/>
        <v>0</v>
      </c>
      <c r="W37" s="85">
        <f t="shared" si="17"/>
        <v>0</v>
      </c>
      <c r="X37" s="85">
        <f t="shared" si="17"/>
        <v>0</v>
      </c>
      <c r="Y37" s="85">
        <f t="shared" si="17"/>
        <v>0</v>
      </c>
    </row>
    <row r="38" spans="2:25" x14ac:dyDescent="0.25">
      <c r="B38" s="55" t="str">
        <f>B23</f>
        <v>ИТОГО:</v>
      </c>
      <c r="C38" s="60" t="s">
        <v>104</v>
      </c>
      <c r="D38" s="69"/>
      <c r="E38" s="69"/>
      <c r="F38" s="69">
        <v>4</v>
      </c>
      <c r="G38" s="69"/>
      <c r="H38" s="69"/>
      <c r="I38" s="69"/>
      <c r="J38" s="69"/>
      <c r="K38" s="69"/>
      <c r="L38" s="69"/>
      <c r="M38" s="69"/>
      <c r="N38" s="69">
        <v>13</v>
      </c>
      <c r="O38" s="69">
        <v>12</v>
      </c>
      <c r="P38" s="69">
        <v>66</v>
      </c>
      <c r="Q38" s="69"/>
      <c r="R38" s="69"/>
      <c r="S38" s="69"/>
      <c r="T38" s="69"/>
      <c r="U38" s="69">
        <v>10</v>
      </c>
      <c r="V38" s="69"/>
      <c r="W38" s="69"/>
      <c r="X38" s="69">
        <v>15</v>
      </c>
      <c r="Y38" s="69"/>
    </row>
    <row r="39" spans="2:25" x14ac:dyDescent="0.25">
      <c r="B39" s="81" t="s">
        <v>84</v>
      </c>
      <c r="C39" s="60"/>
      <c r="D39" s="85">
        <f>$C$33*D38/1000</f>
        <v>0</v>
      </c>
      <c r="E39" s="85">
        <f t="shared" ref="E39:Y39" si="18">$C$33*E38/1000</f>
        <v>0</v>
      </c>
      <c r="F39" s="85">
        <f t="shared" si="18"/>
        <v>0</v>
      </c>
      <c r="G39" s="85">
        <f t="shared" si="18"/>
        <v>0</v>
      </c>
      <c r="H39" s="85">
        <f t="shared" si="18"/>
        <v>0</v>
      </c>
      <c r="I39" s="85">
        <f t="shared" si="18"/>
        <v>0</v>
      </c>
      <c r="J39" s="85">
        <f t="shared" si="18"/>
        <v>0</v>
      </c>
      <c r="K39" s="85">
        <f t="shared" si="18"/>
        <v>0</v>
      </c>
      <c r="L39" s="85">
        <f t="shared" si="18"/>
        <v>0</v>
      </c>
      <c r="M39" s="85">
        <f t="shared" si="18"/>
        <v>0</v>
      </c>
      <c r="N39" s="85">
        <f t="shared" si="18"/>
        <v>0</v>
      </c>
      <c r="O39" s="85">
        <f t="shared" si="18"/>
        <v>0</v>
      </c>
      <c r="P39" s="85">
        <f t="shared" si="18"/>
        <v>0</v>
      </c>
      <c r="Q39" s="85">
        <f t="shared" si="18"/>
        <v>0</v>
      </c>
      <c r="R39" s="85">
        <f t="shared" si="18"/>
        <v>0</v>
      </c>
      <c r="S39" s="85">
        <f t="shared" si="18"/>
        <v>0</v>
      </c>
      <c r="T39" s="85">
        <f t="shared" si="18"/>
        <v>0</v>
      </c>
      <c r="U39" s="85">
        <f t="shared" si="18"/>
        <v>0</v>
      </c>
      <c r="V39" s="85">
        <f t="shared" si="18"/>
        <v>0</v>
      </c>
      <c r="W39" s="85">
        <f t="shared" si="18"/>
        <v>0</v>
      </c>
      <c r="X39" s="85">
        <f t="shared" si="18"/>
        <v>0</v>
      </c>
      <c r="Y39" s="85">
        <f t="shared" si="18"/>
        <v>0</v>
      </c>
    </row>
    <row r="40" spans="2:25" x14ac:dyDescent="0.25">
      <c r="B40" s="55" t="e">
        <f>B25</f>
        <v>#REF!</v>
      </c>
      <c r="C40" s="60">
        <v>180</v>
      </c>
      <c r="D40" s="88"/>
      <c r="E40" s="66"/>
      <c r="F40" s="66">
        <v>4.5</v>
      </c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9">
        <v>50</v>
      </c>
      <c r="S40" s="66"/>
      <c r="T40" s="66"/>
      <c r="U40" s="66"/>
      <c r="V40" s="66"/>
      <c r="W40" s="66"/>
      <c r="X40" s="66"/>
      <c r="Y40" s="66"/>
    </row>
    <row r="41" spans="2:25" x14ac:dyDescent="0.25">
      <c r="B41" s="81" t="s">
        <v>84</v>
      </c>
      <c r="C41" s="60"/>
      <c r="D41" s="85">
        <f>$C$33*D40/1000</f>
        <v>0</v>
      </c>
      <c r="E41" s="85">
        <f t="shared" ref="E41:Y41" si="19">$C$33*E40/1000</f>
        <v>0</v>
      </c>
      <c r="F41" s="85">
        <f t="shared" si="19"/>
        <v>0</v>
      </c>
      <c r="G41" s="85">
        <f t="shared" si="19"/>
        <v>0</v>
      </c>
      <c r="H41" s="85">
        <f t="shared" si="19"/>
        <v>0</v>
      </c>
      <c r="I41" s="85">
        <f t="shared" si="19"/>
        <v>0</v>
      </c>
      <c r="J41" s="85">
        <f t="shared" si="19"/>
        <v>0</v>
      </c>
      <c r="K41" s="85">
        <f t="shared" si="19"/>
        <v>0</v>
      </c>
      <c r="L41" s="85">
        <f t="shared" si="19"/>
        <v>0</v>
      </c>
      <c r="M41" s="85">
        <f t="shared" si="19"/>
        <v>0</v>
      </c>
      <c r="N41" s="85">
        <f t="shared" si="19"/>
        <v>0</v>
      </c>
      <c r="O41" s="85">
        <f t="shared" si="19"/>
        <v>0</v>
      </c>
      <c r="P41" s="85">
        <f t="shared" si="19"/>
        <v>0</v>
      </c>
      <c r="Q41" s="85">
        <f t="shared" si="19"/>
        <v>0</v>
      </c>
      <c r="R41" s="85">
        <f t="shared" si="19"/>
        <v>0</v>
      </c>
      <c r="S41" s="85">
        <f t="shared" si="19"/>
        <v>0</v>
      </c>
      <c r="T41" s="85">
        <f t="shared" si="19"/>
        <v>0</v>
      </c>
      <c r="U41" s="85">
        <f t="shared" si="19"/>
        <v>0</v>
      </c>
      <c r="V41" s="85">
        <f t="shared" si="19"/>
        <v>0</v>
      </c>
      <c r="W41" s="85">
        <f t="shared" si="19"/>
        <v>0</v>
      </c>
      <c r="X41" s="85">
        <f t="shared" si="19"/>
        <v>0</v>
      </c>
      <c r="Y41" s="85">
        <f t="shared" si="19"/>
        <v>0</v>
      </c>
    </row>
    <row r="42" spans="2:25" x14ac:dyDescent="0.25">
      <c r="B42" s="55" t="e">
        <f>B27</f>
        <v>#REF!</v>
      </c>
      <c r="C42" s="60">
        <v>200</v>
      </c>
      <c r="D42" s="88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9"/>
      <c r="S42" s="66">
        <v>200</v>
      </c>
      <c r="T42" s="66"/>
      <c r="U42" s="66"/>
      <c r="V42" s="66"/>
      <c r="W42" s="66"/>
      <c r="X42" s="66"/>
      <c r="Y42" s="66"/>
    </row>
    <row r="43" spans="2:25" x14ac:dyDescent="0.25">
      <c r="B43" s="81" t="s">
        <v>84</v>
      </c>
      <c r="C43" s="60"/>
      <c r="D43" s="85">
        <f>$C$33*D42/1000</f>
        <v>0</v>
      </c>
      <c r="E43" s="85">
        <f t="shared" ref="E43:Y43" si="20">$C$33*E42/1000</f>
        <v>0</v>
      </c>
      <c r="F43" s="85">
        <f t="shared" si="20"/>
        <v>0</v>
      </c>
      <c r="G43" s="85">
        <f t="shared" si="20"/>
        <v>0</v>
      </c>
      <c r="H43" s="85">
        <f t="shared" si="20"/>
        <v>0</v>
      </c>
      <c r="I43" s="85">
        <f t="shared" si="20"/>
        <v>0</v>
      </c>
      <c r="J43" s="85">
        <f t="shared" si="20"/>
        <v>0</v>
      </c>
      <c r="K43" s="85">
        <f t="shared" si="20"/>
        <v>0</v>
      </c>
      <c r="L43" s="85">
        <f t="shared" si="20"/>
        <v>0</v>
      </c>
      <c r="M43" s="85">
        <f t="shared" si="20"/>
        <v>0</v>
      </c>
      <c r="N43" s="85">
        <f t="shared" si="20"/>
        <v>0</v>
      </c>
      <c r="O43" s="85">
        <f t="shared" si="20"/>
        <v>0</v>
      </c>
      <c r="P43" s="85">
        <f t="shared" si="20"/>
        <v>0</v>
      </c>
      <c r="Q43" s="85">
        <f t="shared" si="20"/>
        <v>0</v>
      </c>
      <c r="R43" s="85">
        <f t="shared" si="20"/>
        <v>0</v>
      </c>
      <c r="S43" s="85">
        <f t="shared" si="20"/>
        <v>0</v>
      </c>
      <c r="T43" s="85">
        <f t="shared" si="20"/>
        <v>0</v>
      </c>
      <c r="U43" s="85">
        <f t="shared" si="20"/>
        <v>0</v>
      </c>
      <c r="V43" s="85">
        <f t="shared" si="20"/>
        <v>0</v>
      </c>
      <c r="W43" s="85">
        <f t="shared" si="20"/>
        <v>0</v>
      </c>
      <c r="X43" s="85">
        <f t="shared" si="20"/>
        <v>0</v>
      </c>
      <c r="Y43" s="85">
        <f t="shared" si="20"/>
        <v>0</v>
      </c>
    </row>
    <row r="44" spans="2:25" x14ac:dyDescent="0.25">
      <c r="B44" s="55" t="e">
        <f>B29</f>
        <v>#REF!</v>
      </c>
      <c r="C44" s="60">
        <v>40</v>
      </c>
      <c r="D44" s="88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>
        <v>40</v>
      </c>
    </row>
    <row r="45" spans="2:25" x14ac:dyDescent="0.25">
      <c r="B45" s="81" t="s">
        <v>84</v>
      </c>
      <c r="C45" s="60"/>
      <c r="D45" s="85">
        <f>$C$33*D44/1000</f>
        <v>0</v>
      </c>
      <c r="E45" s="85">
        <f t="shared" ref="E45:Y45" si="21">$C$33*E44/1000</f>
        <v>0</v>
      </c>
      <c r="F45" s="85">
        <f t="shared" si="21"/>
        <v>0</v>
      </c>
      <c r="G45" s="85">
        <f t="shared" si="21"/>
        <v>0</v>
      </c>
      <c r="H45" s="85">
        <f t="shared" si="21"/>
        <v>0</v>
      </c>
      <c r="I45" s="85">
        <f t="shared" si="21"/>
        <v>0</v>
      </c>
      <c r="J45" s="85">
        <f t="shared" si="21"/>
        <v>0</v>
      </c>
      <c r="K45" s="85">
        <f t="shared" si="21"/>
        <v>0</v>
      </c>
      <c r="L45" s="85">
        <f t="shared" si="21"/>
        <v>0</v>
      </c>
      <c r="M45" s="85">
        <f t="shared" si="21"/>
        <v>0</v>
      </c>
      <c r="N45" s="85">
        <f t="shared" si="21"/>
        <v>0</v>
      </c>
      <c r="O45" s="85">
        <f t="shared" si="21"/>
        <v>0</v>
      </c>
      <c r="P45" s="85">
        <f t="shared" si="21"/>
        <v>0</v>
      </c>
      <c r="Q45" s="85">
        <f t="shared" si="21"/>
        <v>0</v>
      </c>
      <c r="R45" s="85">
        <f t="shared" si="21"/>
        <v>0</v>
      </c>
      <c r="S45" s="85">
        <f t="shared" si="21"/>
        <v>0</v>
      </c>
      <c r="T45" s="85">
        <f t="shared" si="21"/>
        <v>0</v>
      </c>
      <c r="U45" s="85">
        <f t="shared" si="21"/>
        <v>0</v>
      </c>
      <c r="V45" s="85">
        <f t="shared" si="21"/>
        <v>0</v>
      </c>
      <c r="W45" s="85">
        <f t="shared" si="21"/>
        <v>0</v>
      </c>
      <c r="X45" s="85">
        <f t="shared" si="21"/>
        <v>0</v>
      </c>
      <c r="Y45" s="85">
        <f t="shared" si="21"/>
        <v>0</v>
      </c>
    </row>
    <row r="46" spans="2:25" x14ac:dyDescent="0.25">
      <c r="B46" s="55" t="e">
        <f>B31</f>
        <v>#REF!</v>
      </c>
      <c r="C46" s="60">
        <v>40</v>
      </c>
      <c r="D46" s="102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>
        <v>40</v>
      </c>
      <c r="Y46" s="69"/>
    </row>
    <row r="47" spans="2:25" x14ac:dyDescent="0.25">
      <c r="B47" s="81" t="s">
        <v>84</v>
      </c>
      <c r="C47" s="55"/>
      <c r="D47" s="85">
        <f>$C$33*D46/1000</f>
        <v>0</v>
      </c>
      <c r="E47" s="85">
        <f t="shared" ref="E47:Y47" si="22">$C$33*E46/1000</f>
        <v>0</v>
      </c>
      <c r="F47" s="85">
        <f t="shared" si="22"/>
        <v>0</v>
      </c>
      <c r="G47" s="85">
        <f t="shared" si="22"/>
        <v>0</v>
      </c>
      <c r="H47" s="85">
        <f t="shared" si="22"/>
        <v>0</v>
      </c>
      <c r="I47" s="85">
        <f t="shared" si="22"/>
        <v>0</v>
      </c>
      <c r="J47" s="85">
        <f t="shared" si="22"/>
        <v>0</v>
      </c>
      <c r="K47" s="85">
        <f t="shared" si="22"/>
        <v>0</v>
      </c>
      <c r="L47" s="85">
        <f t="shared" si="22"/>
        <v>0</v>
      </c>
      <c r="M47" s="85">
        <f t="shared" si="22"/>
        <v>0</v>
      </c>
      <c r="N47" s="85">
        <f t="shared" si="22"/>
        <v>0</v>
      </c>
      <c r="O47" s="85">
        <f t="shared" si="22"/>
        <v>0</v>
      </c>
      <c r="P47" s="85">
        <f t="shared" si="22"/>
        <v>0</v>
      </c>
      <c r="Q47" s="85">
        <f t="shared" si="22"/>
        <v>0</v>
      </c>
      <c r="R47" s="85">
        <f t="shared" si="22"/>
        <v>0</v>
      </c>
      <c r="S47" s="85">
        <f t="shared" si="22"/>
        <v>0</v>
      </c>
      <c r="T47" s="85">
        <f t="shared" si="22"/>
        <v>0</v>
      </c>
      <c r="U47" s="85">
        <f t="shared" si="22"/>
        <v>0</v>
      </c>
      <c r="V47" s="85">
        <f t="shared" si="22"/>
        <v>0</v>
      </c>
      <c r="W47" s="85">
        <f t="shared" si="22"/>
        <v>0</v>
      </c>
      <c r="X47" s="85">
        <f t="shared" si="22"/>
        <v>0</v>
      </c>
      <c r="Y47" s="85">
        <f t="shared" si="22"/>
        <v>0</v>
      </c>
    </row>
    <row r="48" spans="2:25" x14ac:dyDescent="0.25">
      <c r="B48" s="89" t="s">
        <v>94</v>
      </c>
      <c r="C48" s="90"/>
      <c r="D48" s="91">
        <f>D47+D45+D43+D41+D39+D37+D35</f>
        <v>0</v>
      </c>
      <c r="E48" s="91">
        <f t="shared" ref="E48:Y48" si="23">E47+E45+E43+E41+E39+E37+E35</f>
        <v>0</v>
      </c>
      <c r="F48" s="91">
        <f t="shared" si="23"/>
        <v>0</v>
      </c>
      <c r="G48" s="91">
        <f t="shared" si="23"/>
        <v>0</v>
      </c>
      <c r="H48" s="91">
        <f t="shared" si="23"/>
        <v>0</v>
      </c>
      <c r="I48" s="91">
        <f t="shared" si="23"/>
        <v>0</v>
      </c>
      <c r="J48" s="91">
        <f t="shared" si="23"/>
        <v>0</v>
      </c>
      <c r="K48" s="91">
        <f t="shared" si="23"/>
        <v>0</v>
      </c>
      <c r="L48" s="91">
        <f t="shared" si="23"/>
        <v>0</v>
      </c>
      <c r="M48" s="91">
        <f t="shared" si="23"/>
        <v>0</v>
      </c>
      <c r="N48" s="91">
        <f t="shared" si="23"/>
        <v>0</v>
      </c>
      <c r="O48" s="91">
        <f t="shared" si="23"/>
        <v>0</v>
      </c>
      <c r="P48" s="91">
        <f t="shared" si="23"/>
        <v>0</v>
      </c>
      <c r="Q48" s="91">
        <f t="shared" si="23"/>
        <v>0</v>
      </c>
      <c r="R48" s="91">
        <f t="shared" si="23"/>
        <v>0</v>
      </c>
      <c r="S48" s="91">
        <f t="shared" si="23"/>
        <v>0</v>
      </c>
      <c r="T48" s="91">
        <f t="shared" si="23"/>
        <v>0</v>
      </c>
      <c r="U48" s="91">
        <f t="shared" si="23"/>
        <v>0</v>
      </c>
      <c r="V48" s="91">
        <f t="shared" si="23"/>
        <v>0</v>
      </c>
      <c r="W48" s="91">
        <f t="shared" si="23"/>
        <v>0</v>
      </c>
      <c r="X48" s="91">
        <f t="shared" si="23"/>
        <v>0</v>
      </c>
      <c r="Y48" s="91">
        <f t="shared" si="23"/>
        <v>0</v>
      </c>
    </row>
    <row r="49" spans="2:25" x14ac:dyDescent="0.25">
      <c r="B49" s="55" t="s">
        <v>85</v>
      </c>
      <c r="C49" s="55"/>
      <c r="D49" s="84">
        <f>D48+D33+D18</f>
        <v>0</v>
      </c>
      <c r="E49" s="84">
        <f t="shared" ref="E49:Y49" si="24">E48+E33+E18</f>
        <v>0</v>
      </c>
      <c r="F49" s="84">
        <f t="shared" si="24"/>
        <v>0</v>
      </c>
      <c r="G49" s="84">
        <f t="shared" si="24"/>
        <v>0</v>
      </c>
      <c r="H49" s="84">
        <f t="shared" si="24"/>
        <v>0</v>
      </c>
      <c r="I49" s="84">
        <f t="shared" si="24"/>
        <v>0</v>
      </c>
      <c r="J49" s="84">
        <f t="shared" si="24"/>
        <v>0</v>
      </c>
      <c r="K49" s="84">
        <f t="shared" si="24"/>
        <v>0</v>
      </c>
      <c r="L49" s="84">
        <f t="shared" si="24"/>
        <v>0</v>
      </c>
      <c r="M49" s="84">
        <f t="shared" si="24"/>
        <v>0</v>
      </c>
      <c r="N49" s="84">
        <f t="shared" si="24"/>
        <v>0</v>
      </c>
      <c r="O49" s="84">
        <f t="shared" si="24"/>
        <v>0</v>
      </c>
      <c r="P49" s="84">
        <f t="shared" si="24"/>
        <v>0</v>
      </c>
      <c r="Q49" s="84">
        <f t="shared" si="24"/>
        <v>0</v>
      </c>
      <c r="R49" s="84">
        <f t="shared" si="24"/>
        <v>0</v>
      </c>
      <c r="S49" s="84">
        <f t="shared" si="24"/>
        <v>0</v>
      </c>
      <c r="T49" s="84">
        <f t="shared" si="24"/>
        <v>0</v>
      </c>
      <c r="U49" s="84">
        <f t="shared" si="24"/>
        <v>0</v>
      </c>
      <c r="V49" s="84">
        <f t="shared" si="24"/>
        <v>0</v>
      </c>
      <c r="W49" s="84">
        <f t="shared" si="24"/>
        <v>0</v>
      </c>
      <c r="X49" s="84">
        <f t="shared" si="24"/>
        <v>0</v>
      </c>
      <c r="Y49" s="84">
        <f t="shared" si="24"/>
        <v>0</v>
      </c>
    </row>
  </sheetData>
  <mergeCells count="2">
    <mergeCell ref="C3:D3"/>
    <mergeCell ref="O2:R2"/>
  </mergeCells>
  <pageMargins left="0.7" right="0.7" top="0.75" bottom="0.75" header="0.3" footer="0.3"/>
  <pageSetup paperSize="9"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6:W53"/>
  <sheetViews>
    <sheetView topLeftCell="A13" workbookViewId="0">
      <selection activeCell="B34" sqref="B34"/>
    </sheetView>
  </sheetViews>
  <sheetFormatPr defaultRowHeight="15" x14ac:dyDescent="0.25"/>
  <cols>
    <col min="2" max="2" width="37.28515625" customWidth="1"/>
    <col min="3" max="23" width="8.7109375" customWidth="1"/>
  </cols>
  <sheetData>
    <row r="6" spans="2:23" x14ac:dyDescent="0.25">
      <c r="B6" t="str">
        <f>'3д'!B2</f>
        <v>"_ "_______________20__г.</v>
      </c>
      <c r="E6" t="str">
        <f>'3д'!D2</f>
        <v>Меню-раскладка</v>
      </c>
      <c r="O6" s="228" t="e">
        <f>'3д'!O2</f>
        <v>#VALUE!</v>
      </c>
      <c r="P6" s="228"/>
      <c r="Q6" s="228"/>
      <c r="R6" s="228"/>
    </row>
    <row r="8" spans="2:23" x14ac:dyDescent="0.25">
      <c r="C8" t="s">
        <v>102</v>
      </c>
    </row>
    <row r="10" spans="2:23" ht="112.5" x14ac:dyDescent="0.25">
      <c r="B10" s="55"/>
      <c r="C10" s="64" t="s">
        <v>52</v>
      </c>
      <c r="D10" s="64" t="s">
        <v>191</v>
      </c>
      <c r="E10" s="61" t="s">
        <v>64</v>
      </c>
      <c r="F10" s="61" t="s">
        <v>37</v>
      </c>
      <c r="G10" s="61" t="s">
        <v>38</v>
      </c>
      <c r="H10" s="61" t="s">
        <v>51</v>
      </c>
      <c r="I10" s="61" t="s">
        <v>66</v>
      </c>
      <c r="J10" s="61" t="s">
        <v>65</v>
      </c>
      <c r="K10" s="61" t="s">
        <v>67</v>
      </c>
      <c r="L10" s="61" t="s">
        <v>117</v>
      </c>
      <c r="M10" s="61" t="s">
        <v>118</v>
      </c>
      <c r="N10" s="61" t="s">
        <v>41</v>
      </c>
      <c r="O10" s="61" t="s">
        <v>42</v>
      </c>
      <c r="P10" s="61" t="s">
        <v>43</v>
      </c>
      <c r="Q10" s="61" t="s">
        <v>69</v>
      </c>
      <c r="R10" s="61" t="s">
        <v>68</v>
      </c>
      <c r="S10" s="61" t="s">
        <v>45</v>
      </c>
      <c r="T10" s="61" t="s">
        <v>108</v>
      </c>
      <c r="U10" s="61" t="s">
        <v>59</v>
      </c>
      <c r="V10" s="61" t="s">
        <v>49</v>
      </c>
      <c r="W10" s="61" t="s">
        <v>50</v>
      </c>
    </row>
    <row r="11" spans="2:23" x14ac:dyDescent="0.25">
      <c r="B11" s="82" t="s">
        <v>85</v>
      </c>
      <c r="C11" s="65">
        <v>600</v>
      </c>
      <c r="D11" s="150">
        <f>D53</f>
        <v>30</v>
      </c>
      <c r="E11" s="104">
        <f>E53</f>
        <v>24</v>
      </c>
      <c r="F11" s="104">
        <f t="shared" ref="F11:W11" si="0">F53</f>
        <v>48</v>
      </c>
      <c r="G11" s="104">
        <f t="shared" si="0"/>
        <v>3.6</v>
      </c>
      <c r="H11" s="104">
        <f t="shared" si="0"/>
        <v>9</v>
      </c>
      <c r="I11" s="104">
        <f t="shared" si="0"/>
        <v>3</v>
      </c>
      <c r="J11" s="104">
        <f t="shared" si="0"/>
        <v>0</v>
      </c>
      <c r="K11" s="104">
        <f t="shared" si="0"/>
        <v>4.8</v>
      </c>
      <c r="L11" s="104">
        <f t="shared" si="0"/>
        <v>36.6</v>
      </c>
      <c r="M11" s="104">
        <f t="shared" si="0"/>
        <v>30</v>
      </c>
      <c r="N11" s="104">
        <f t="shared" si="0"/>
        <v>15</v>
      </c>
      <c r="O11" s="104">
        <f t="shared" si="0"/>
        <v>9.6</v>
      </c>
      <c r="P11" s="104">
        <f t="shared" si="0"/>
        <v>5.88</v>
      </c>
      <c r="Q11" s="104">
        <f t="shared" si="0"/>
        <v>18.600000000000001</v>
      </c>
      <c r="R11" s="104">
        <f t="shared" si="0"/>
        <v>64.2</v>
      </c>
      <c r="S11" s="104">
        <f t="shared" si="0"/>
        <v>1.2</v>
      </c>
      <c r="T11" s="104">
        <f t="shared" si="0"/>
        <v>6</v>
      </c>
      <c r="U11" s="104">
        <f t="shared" si="0"/>
        <v>3.6</v>
      </c>
      <c r="V11" s="104">
        <f t="shared" si="0"/>
        <v>30</v>
      </c>
      <c r="W11" s="104">
        <f t="shared" si="0"/>
        <v>12</v>
      </c>
    </row>
    <row r="12" spans="2:23" x14ac:dyDescent="0.25">
      <c r="B12" s="73" t="e">
        <f>#REF!</f>
        <v>#REF!</v>
      </c>
      <c r="C12" s="58">
        <v>60</v>
      </c>
      <c r="D12" s="134"/>
      <c r="E12" s="83"/>
      <c r="F12" s="83"/>
      <c r="G12" s="83"/>
      <c r="H12" s="83"/>
      <c r="I12" s="83"/>
      <c r="J12" s="83"/>
      <c r="K12" s="83"/>
      <c r="L12" s="83">
        <v>61</v>
      </c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</row>
    <row r="13" spans="2:23" x14ac:dyDescent="0.25">
      <c r="B13" s="81" t="s">
        <v>111</v>
      </c>
      <c r="C13" s="58"/>
      <c r="D13" s="134"/>
      <c r="E13" s="83">
        <f>$C$11*E12/1000</f>
        <v>0</v>
      </c>
      <c r="F13" s="83">
        <f t="shared" ref="F13:W13" si="1">$C$11*F12/1000</f>
        <v>0</v>
      </c>
      <c r="G13" s="83">
        <f t="shared" si="1"/>
        <v>0</v>
      </c>
      <c r="H13" s="83">
        <f t="shared" si="1"/>
        <v>0</v>
      </c>
      <c r="I13" s="83">
        <f t="shared" si="1"/>
        <v>0</v>
      </c>
      <c r="J13" s="83">
        <f t="shared" si="1"/>
        <v>0</v>
      </c>
      <c r="K13" s="83">
        <f t="shared" si="1"/>
        <v>0</v>
      </c>
      <c r="L13" s="83">
        <f t="shared" si="1"/>
        <v>36.6</v>
      </c>
      <c r="M13" s="83"/>
      <c r="N13" s="83">
        <f t="shared" si="1"/>
        <v>0</v>
      </c>
      <c r="O13" s="83">
        <f t="shared" si="1"/>
        <v>0</v>
      </c>
      <c r="P13" s="83">
        <f t="shared" si="1"/>
        <v>0</v>
      </c>
      <c r="Q13" s="83">
        <f t="shared" si="1"/>
        <v>0</v>
      </c>
      <c r="R13" s="83">
        <f t="shared" si="1"/>
        <v>0</v>
      </c>
      <c r="S13" s="83">
        <f t="shared" si="1"/>
        <v>0</v>
      </c>
      <c r="T13" s="83">
        <f t="shared" si="1"/>
        <v>0</v>
      </c>
      <c r="U13" s="83">
        <f t="shared" si="1"/>
        <v>0</v>
      </c>
      <c r="V13" s="83">
        <f t="shared" si="1"/>
        <v>0</v>
      </c>
      <c r="W13" s="83">
        <f t="shared" si="1"/>
        <v>0</v>
      </c>
    </row>
    <row r="14" spans="2:23" x14ac:dyDescent="0.25">
      <c r="B14" s="73" t="e">
        <f>#REF!</f>
        <v>#REF!</v>
      </c>
      <c r="C14" s="58">
        <v>130</v>
      </c>
      <c r="D14" s="134"/>
      <c r="E14" s="83">
        <v>40</v>
      </c>
      <c r="F14" s="83"/>
      <c r="G14" s="83">
        <v>2</v>
      </c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</row>
    <row r="15" spans="2:23" x14ac:dyDescent="0.25">
      <c r="B15" s="81" t="s">
        <v>84</v>
      </c>
      <c r="C15" s="58"/>
      <c r="D15" s="134"/>
      <c r="E15" s="83">
        <f>$C$11*E14/1000</f>
        <v>24</v>
      </c>
      <c r="F15" s="83">
        <f t="shared" ref="F15:W15" si="2">$C$11*F14/1000</f>
        <v>0</v>
      </c>
      <c r="G15" s="83">
        <f t="shared" si="2"/>
        <v>1.2</v>
      </c>
      <c r="H15" s="83">
        <f t="shared" si="2"/>
        <v>0</v>
      </c>
      <c r="I15" s="83">
        <f t="shared" si="2"/>
        <v>0</v>
      </c>
      <c r="J15" s="83">
        <f t="shared" si="2"/>
        <v>0</v>
      </c>
      <c r="K15" s="83">
        <f t="shared" si="2"/>
        <v>0</v>
      </c>
      <c r="L15" s="83">
        <f t="shared" si="2"/>
        <v>0</v>
      </c>
      <c r="M15" s="83"/>
      <c r="N15" s="83">
        <f t="shared" si="2"/>
        <v>0</v>
      </c>
      <c r="O15" s="83">
        <f t="shared" si="2"/>
        <v>0</v>
      </c>
      <c r="P15" s="83">
        <f t="shared" si="2"/>
        <v>0</v>
      </c>
      <c r="Q15" s="83">
        <f t="shared" si="2"/>
        <v>0</v>
      </c>
      <c r="R15" s="83">
        <f t="shared" si="2"/>
        <v>0</v>
      </c>
      <c r="S15" s="83">
        <f t="shared" si="2"/>
        <v>0</v>
      </c>
      <c r="T15" s="83">
        <f t="shared" si="2"/>
        <v>0</v>
      </c>
      <c r="U15" s="83">
        <f t="shared" si="2"/>
        <v>0</v>
      </c>
      <c r="V15" s="83">
        <f t="shared" si="2"/>
        <v>0</v>
      </c>
      <c r="W15" s="83">
        <f t="shared" si="2"/>
        <v>0</v>
      </c>
    </row>
    <row r="16" spans="2:23" x14ac:dyDescent="0.25">
      <c r="B16" s="73" t="e">
        <f>#REF!</f>
        <v>#REF!</v>
      </c>
      <c r="C16" s="57" t="s">
        <v>193</v>
      </c>
      <c r="D16" s="134"/>
      <c r="E16" s="83"/>
      <c r="F16" s="83"/>
      <c r="G16" s="83">
        <v>3</v>
      </c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>
        <v>65</v>
      </c>
      <c r="S16" s="83"/>
      <c r="T16" s="83"/>
      <c r="U16" s="83"/>
      <c r="V16" s="83"/>
      <c r="W16" s="83"/>
    </row>
    <row r="17" spans="1:23" x14ac:dyDescent="0.25">
      <c r="B17" s="81" t="s">
        <v>84</v>
      </c>
      <c r="C17" s="57"/>
      <c r="D17" s="134"/>
      <c r="E17" s="83">
        <f>$C$11*E16/1000</f>
        <v>0</v>
      </c>
      <c r="F17" s="83">
        <f t="shared" ref="F17:W17" si="3">$C$11*F16/1000</f>
        <v>0</v>
      </c>
      <c r="G17" s="83">
        <f t="shared" si="3"/>
        <v>1.8</v>
      </c>
      <c r="H17" s="83">
        <f t="shared" si="3"/>
        <v>0</v>
      </c>
      <c r="I17" s="83">
        <f t="shared" si="3"/>
        <v>0</v>
      </c>
      <c r="J17" s="83">
        <f t="shared" si="3"/>
        <v>0</v>
      </c>
      <c r="K17" s="83">
        <f t="shared" si="3"/>
        <v>0</v>
      </c>
      <c r="L17" s="83">
        <f t="shared" si="3"/>
        <v>0</v>
      </c>
      <c r="M17" s="83"/>
      <c r="N17" s="83">
        <f t="shared" si="3"/>
        <v>0</v>
      </c>
      <c r="O17" s="83">
        <f t="shared" si="3"/>
        <v>0</v>
      </c>
      <c r="P17" s="83">
        <f t="shared" si="3"/>
        <v>0</v>
      </c>
      <c r="Q17" s="83">
        <f t="shared" si="3"/>
        <v>0</v>
      </c>
      <c r="R17" s="83">
        <f t="shared" si="3"/>
        <v>39</v>
      </c>
      <c r="S17" s="83">
        <f t="shared" si="3"/>
        <v>0</v>
      </c>
      <c r="T17" s="83">
        <f t="shared" si="3"/>
        <v>0</v>
      </c>
      <c r="U17" s="83">
        <f t="shared" si="3"/>
        <v>0</v>
      </c>
      <c r="V17" s="83">
        <f t="shared" si="3"/>
        <v>0</v>
      </c>
      <c r="W17" s="83">
        <f t="shared" si="3"/>
        <v>0</v>
      </c>
    </row>
    <row r="18" spans="1:23" x14ac:dyDescent="0.25">
      <c r="B18" s="73" t="e">
        <f>#REF!</f>
        <v>#REF!</v>
      </c>
      <c r="C18" s="58">
        <v>200</v>
      </c>
      <c r="D18" s="134"/>
      <c r="E18" s="83"/>
      <c r="F18" s="83">
        <v>80</v>
      </c>
      <c r="G18" s="83"/>
      <c r="H18" s="83">
        <v>10</v>
      </c>
      <c r="I18" s="83">
        <v>5</v>
      </c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</row>
    <row r="19" spans="1:23" x14ac:dyDescent="0.25">
      <c r="B19" s="81" t="s">
        <v>84</v>
      </c>
      <c r="C19" s="58"/>
      <c r="D19" s="134"/>
      <c r="E19" s="83">
        <f>$C$11*E18/1000</f>
        <v>0</v>
      </c>
      <c r="F19" s="83">
        <f t="shared" ref="F19:W19" si="4">$C$11*F18/1000</f>
        <v>48</v>
      </c>
      <c r="G19" s="83">
        <f t="shared" si="4"/>
        <v>0</v>
      </c>
      <c r="H19" s="83">
        <f t="shared" si="4"/>
        <v>6</v>
      </c>
      <c r="I19" s="83">
        <f t="shared" si="4"/>
        <v>3</v>
      </c>
      <c r="J19" s="83">
        <f t="shared" si="4"/>
        <v>0</v>
      </c>
      <c r="K19" s="83">
        <f t="shared" si="4"/>
        <v>0</v>
      </c>
      <c r="L19" s="83">
        <f t="shared" si="4"/>
        <v>0</v>
      </c>
      <c r="M19" s="83"/>
      <c r="N19" s="83">
        <f t="shared" si="4"/>
        <v>0</v>
      </c>
      <c r="O19" s="83">
        <f t="shared" si="4"/>
        <v>0</v>
      </c>
      <c r="P19" s="83">
        <f t="shared" si="4"/>
        <v>0</v>
      </c>
      <c r="Q19" s="83">
        <f t="shared" si="4"/>
        <v>0</v>
      </c>
      <c r="R19" s="83">
        <f t="shared" si="4"/>
        <v>0</v>
      </c>
      <c r="S19" s="83">
        <f t="shared" si="4"/>
        <v>0</v>
      </c>
      <c r="T19" s="83">
        <f t="shared" si="4"/>
        <v>0</v>
      </c>
      <c r="U19" s="83">
        <f t="shared" si="4"/>
        <v>0</v>
      </c>
      <c r="V19" s="83">
        <f t="shared" si="4"/>
        <v>0</v>
      </c>
      <c r="W19" s="83">
        <f t="shared" si="4"/>
        <v>0</v>
      </c>
    </row>
    <row r="20" spans="1:23" x14ac:dyDescent="0.25">
      <c r="B20" s="73" t="e">
        <f>#REF!</f>
        <v>#REF!</v>
      </c>
      <c r="C20" s="58">
        <v>35</v>
      </c>
      <c r="D20" s="134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>
        <v>30</v>
      </c>
      <c r="W20" s="83"/>
    </row>
    <row r="21" spans="1:23" x14ac:dyDescent="0.25">
      <c r="B21" s="81" t="s">
        <v>84</v>
      </c>
      <c r="C21" s="58"/>
      <c r="D21" s="134"/>
      <c r="E21" s="83">
        <f>$C$11*E20/1000</f>
        <v>0</v>
      </c>
      <c r="F21" s="83">
        <f t="shared" ref="F21:W21" si="5">$C$11*F20/1000</f>
        <v>0</v>
      </c>
      <c r="G21" s="83">
        <f t="shared" si="5"/>
        <v>0</v>
      </c>
      <c r="H21" s="83">
        <f t="shared" si="5"/>
        <v>0</v>
      </c>
      <c r="I21" s="83">
        <f t="shared" si="5"/>
        <v>0</v>
      </c>
      <c r="J21" s="83">
        <f t="shared" si="5"/>
        <v>0</v>
      </c>
      <c r="K21" s="83">
        <f t="shared" si="5"/>
        <v>0</v>
      </c>
      <c r="L21" s="83">
        <f t="shared" si="5"/>
        <v>0</v>
      </c>
      <c r="M21" s="83"/>
      <c r="N21" s="83">
        <f t="shared" si="5"/>
        <v>0</v>
      </c>
      <c r="O21" s="83">
        <f t="shared" si="5"/>
        <v>0</v>
      </c>
      <c r="P21" s="83">
        <f t="shared" si="5"/>
        <v>0</v>
      </c>
      <c r="Q21" s="83">
        <f t="shared" si="5"/>
        <v>0</v>
      </c>
      <c r="R21" s="83">
        <f t="shared" si="5"/>
        <v>0</v>
      </c>
      <c r="S21" s="83">
        <f t="shared" si="5"/>
        <v>0</v>
      </c>
      <c r="T21" s="83">
        <f t="shared" si="5"/>
        <v>0</v>
      </c>
      <c r="U21" s="83">
        <f t="shared" si="5"/>
        <v>0</v>
      </c>
      <c r="V21" s="83">
        <f t="shared" si="5"/>
        <v>18</v>
      </c>
      <c r="W21" s="83">
        <f t="shared" si="5"/>
        <v>0</v>
      </c>
    </row>
    <row r="22" spans="1:23" x14ac:dyDescent="0.25">
      <c r="B22" s="89" t="s">
        <v>93</v>
      </c>
      <c r="C22" s="92">
        <f>'3д'!C18</f>
        <v>0</v>
      </c>
      <c r="D22" s="135"/>
      <c r="E22" s="106">
        <f>E13+E15+E17+E19+E21</f>
        <v>24</v>
      </c>
      <c r="F22" s="106">
        <f t="shared" ref="F22:W22" si="6">F13+F15+F17+F19+F21</f>
        <v>48</v>
      </c>
      <c r="G22" s="106">
        <f t="shared" si="6"/>
        <v>3</v>
      </c>
      <c r="H22" s="106">
        <f t="shared" si="6"/>
        <v>6</v>
      </c>
      <c r="I22" s="106">
        <f t="shared" si="6"/>
        <v>3</v>
      </c>
      <c r="J22" s="106">
        <f t="shared" si="6"/>
        <v>0</v>
      </c>
      <c r="K22" s="106">
        <f t="shared" si="6"/>
        <v>0</v>
      </c>
      <c r="L22" s="106">
        <f t="shared" si="6"/>
        <v>36.6</v>
      </c>
      <c r="M22" s="106"/>
      <c r="N22" s="106">
        <f t="shared" si="6"/>
        <v>0</v>
      </c>
      <c r="O22" s="106">
        <f t="shared" si="6"/>
        <v>0</v>
      </c>
      <c r="P22" s="106">
        <f t="shared" si="6"/>
        <v>0</v>
      </c>
      <c r="Q22" s="106">
        <f t="shared" si="6"/>
        <v>0</v>
      </c>
      <c r="R22" s="106">
        <f t="shared" si="6"/>
        <v>39</v>
      </c>
      <c r="S22" s="106">
        <f t="shared" si="6"/>
        <v>0</v>
      </c>
      <c r="T22" s="106">
        <f t="shared" si="6"/>
        <v>0</v>
      </c>
      <c r="U22" s="106">
        <f t="shared" si="6"/>
        <v>0</v>
      </c>
      <c r="V22" s="106">
        <f t="shared" si="6"/>
        <v>18</v>
      </c>
      <c r="W22" s="106">
        <f t="shared" si="6"/>
        <v>0</v>
      </c>
    </row>
    <row r="23" spans="1:23" x14ac:dyDescent="0.25">
      <c r="B23" s="73" t="e">
        <f>меню!#REF!</f>
        <v>#REF!</v>
      </c>
      <c r="C23" s="60">
        <v>60</v>
      </c>
      <c r="D23" s="134"/>
      <c r="E23" s="83"/>
      <c r="F23" s="83"/>
      <c r="G23" s="83"/>
      <c r="H23" s="83"/>
      <c r="I23" s="83"/>
      <c r="J23" s="83"/>
      <c r="K23" s="83"/>
      <c r="L23" s="83"/>
      <c r="M23" s="83">
        <v>60</v>
      </c>
      <c r="N23" s="83"/>
      <c r="O23" s="83"/>
      <c r="P23" s="83"/>
      <c r="Q23" s="83"/>
      <c r="R23" s="83"/>
      <c r="S23" s="83"/>
      <c r="T23" s="83"/>
      <c r="U23" s="83"/>
      <c r="V23" s="83"/>
      <c r="W23" s="83"/>
    </row>
    <row r="24" spans="1:23" x14ac:dyDescent="0.25">
      <c r="B24" s="81" t="s">
        <v>84</v>
      </c>
      <c r="C24" s="60"/>
      <c r="D24" s="134"/>
      <c r="E24" s="83">
        <f>$C$22*E23/1000</f>
        <v>0</v>
      </c>
      <c r="F24" s="83">
        <f t="shared" ref="F24:W24" si="7">$C$22*F23/1000</f>
        <v>0</v>
      </c>
      <c r="G24" s="83">
        <f t="shared" si="7"/>
        <v>0</v>
      </c>
      <c r="H24" s="83">
        <f t="shared" si="7"/>
        <v>0</v>
      </c>
      <c r="I24" s="83">
        <f t="shared" si="7"/>
        <v>0</v>
      </c>
      <c r="J24" s="83">
        <f t="shared" si="7"/>
        <v>0</v>
      </c>
      <c r="K24" s="83">
        <f t="shared" si="7"/>
        <v>0</v>
      </c>
      <c r="L24" s="83">
        <f t="shared" si="7"/>
        <v>0</v>
      </c>
      <c r="M24" s="83">
        <f t="shared" si="7"/>
        <v>0</v>
      </c>
      <c r="N24" s="83">
        <f t="shared" si="7"/>
        <v>0</v>
      </c>
      <c r="O24" s="83">
        <f t="shared" si="7"/>
        <v>0</v>
      </c>
      <c r="P24" s="83">
        <f t="shared" si="7"/>
        <v>0</v>
      </c>
      <c r="Q24" s="83">
        <f t="shared" si="7"/>
        <v>0</v>
      </c>
      <c r="R24" s="83">
        <f t="shared" si="7"/>
        <v>0</v>
      </c>
      <c r="S24" s="83">
        <f t="shared" si="7"/>
        <v>0</v>
      </c>
      <c r="T24" s="83">
        <f t="shared" si="7"/>
        <v>0</v>
      </c>
      <c r="U24" s="83">
        <f t="shared" si="7"/>
        <v>0</v>
      </c>
      <c r="V24" s="83">
        <f t="shared" si="7"/>
        <v>0</v>
      </c>
      <c r="W24" s="83">
        <f t="shared" si="7"/>
        <v>0</v>
      </c>
    </row>
    <row r="25" spans="1:23" s="68" customFormat="1" x14ac:dyDescent="0.25">
      <c r="B25" s="105" t="e">
        <f>меню!#REF!</f>
        <v>#REF!</v>
      </c>
      <c r="C25" s="74">
        <v>200</v>
      </c>
      <c r="D25" s="136"/>
      <c r="E25" s="129"/>
      <c r="F25" s="129"/>
      <c r="G25" s="129">
        <v>2</v>
      </c>
      <c r="H25" s="129"/>
      <c r="I25" s="129"/>
      <c r="J25" s="129"/>
      <c r="K25" s="129">
        <v>10</v>
      </c>
      <c r="L25" s="129"/>
      <c r="M25" s="129"/>
      <c r="N25" s="129">
        <v>40</v>
      </c>
      <c r="O25" s="129">
        <v>10</v>
      </c>
      <c r="P25" s="129">
        <v>9.6</v>
      </c>
      <c r="Q25" s="129"/>
      <c r="R25" s="129"/>
      <c r="S25" s="129"/>
      <c r="T25" s="137"/>
      <c r="U25" s="129"/>
      <c r="V25" s="129"/>
      <c r="W25" s="129"/>
    </row>
    <row r="26" spans="1:23" x14ac:dyDescent="0.25">
      <c r="B26" s="81" t="s">
        <v>84</v>
      </c>
      <c r="C26" s="75"/>
      <c r="D26" s="138"/>
      <c r="E26" s="83">
        <f>$C$22*E25/1000</f>
        <v>0</v>
      </c>
      <c r="F26" s="83">
        <f t="shared" ref="F26:W26" si="8">$C$22*F25/1000</f>
        <v>0</v>
      </c>
      <c r="G26" s="83">
        <f t="shared" si="8"/>
        <v>0</v>
      </c>
      <c r="H26" s="83">
        <f t="shared" si="8"/>
        <v>0</v>
      </c>
      <c r="I26" s="83">
        <f t="shared" si="8"/>
        <v>0</v>
      </c>
      <c r="J26" s="83">
        <f t="shared" si="8"/>
        <v>0</v>
      </c>
      <c r="K26" s="83">
        <f t="shared" si="8"/>
        <v>0</v>
      </c>
      <c r="L26" s="83">
        <f t="shared" si="8"/>
        <v>0</v>
      </c>
      <c r="M26" s="83"/>
      <c r="N26" s="83">
        <f t="shared" si="8"/>
        <v>0</v>
      </c>
      <c r="O26" s="83">
        <f t="shared" si="8"/>
        <v>0</v>
      </c>
      <c r="P26" s="83">
        <f t="shared" si="8"/>
        <v>0</v>
      </c>
      <c r="Q26" s="83">
        <f t="shared" si="8"/>
        <v>0</v>
      </c>
      <c r="R26" s="83">
        <f t="shared" si="8"/>
        <v>0</v>
      </c>
      <c r="S26" s="83">
        <f t="shared" si="8"/>
        <v>0</v>
      </c>
      <c r="T26" s="83">
        <f t="shared" si="8"/>
        <v>0</v>
      </c>
      <c r="U26" s="83">
        <f t="shared" si="8"/>
        <v>0</v>
      </c>
      <c r="V26" s="83">
        <f t="shared" si="8"/>
        <v>0</v>
      </c>
      <c r="W26" s="83">
        <f t="shared" si="8"/>
        <v>0</v>
      </c>
    </row>
    <row r="27" spans="1:23" s="68" customFormat="1" x14ac:dyDescent="0.25">
      <c r="B27" s="77" t="e">
        <f>меню!#REF!</f>
        <v>#REF!</v>
      </c>
      <c r="C27" s="74">
        <v>230</v>
      </c>
      <c r="D27" s="136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>
        <v>16</v>
      </c>
      <c r="P27" s="129">
        <v>8</v>
      </c>
      <c r="Q27" s="129">
        <v>52</v>
      </c>
      <c r="R27" s="129">
        <v>84</v>
      </c>
      <c r="S27" s="129">
        <v>4</v>
      </c>
      <c r="T27" s="129"/>
      <c r="U27" s="129">
        <v>8</v>
      </c>
      <c r="V27" s="129"/>
      <c r="W27" s="129"/>
    </row>
    <row r="28" spans="1:23" s="68" customFormat="1" x14ac:dyDescent="0.25">
      <c r="B28" s="81" t="s">
        <v>84</v>
      </c>
      <c r="C28" s="74"/>
      <c r="D28" s="136"/>
      <c r="E28" s="83">
        <f>$C$22*E27/1000</f>
        <v>0</v>
      </c>
      <c r="F28" s="83">
        <f t="shared" ref="F28:W28" si="9">$C$22*F27/1000</f>
        <v>0</v>
      </c>
      <c r="G28" s="83">
        <f t="shared" si="9"/>
        <v>0</v>
      </c>
      <c r="H28" s="83">
        <f t="shared" si="9"/>
        <v>0</v>
      </c>
      <c r="I28" s="83">
        <f t="shared" si="9"/>
        <v>0</v>
      </c>
      <c r="J28" s="83">
        <f t="shared" si="9"/>
        <v>0</v>
      </c>
      <c r="K28" s="83">
        <f t="shared" si="9"/>
        <v>0</v>
      </c>
      <c r="L28" s="83">
        <f t="shared" si="9"/>
        <v>0</v>
      </c>
      <c r="M28" s="83"/>
      <c r="N28" s="83">
        <f t="shared" si="9"/>
        <v>0</v>
      </c>
      <c r="O28" s="83">
        <f t="shared" si="9"/>
        <v>0</v>
      </c>
      <c r="P28" s="83">
        <f t="shared" si="9"/>
        <v>0</v>
      </c>
      <c r="Q28" s="83">
        <f t="shared" si="9"/>
        <v>0</v>
      </c>
      <c r="R28" s="83">
        <f t="shared" si="9"/>
        <v>0</v>
      </c>
      <c r="S28" s="83">
        <f t="shared" si="9"/>
        <v>0</v>
      </c>
      <c r="T28" s="83">
        <f t="shared" si="9"/>
        <v>0</v>
      </c>
      <c r="U28" s="83">
        <f t="shared" si="9"/>
        <v>0</v>
      </c>
      <c r="V28" s="83">
        <f t="shared" si="9"/>
        <v>0</v>
      </c>
      <c r="W28" s="83">
        <f t="shared" si="9"/>
        <v>0</v>
      </c>
    </row>
    <row r="29" spans="1:23" x14ac:dyDescent="0.25">
      <c r="A29">
        <v>2</v>
      </c>
      <c r="B29" s="73" t="e">
        <f>меню!#REF!</f>
        <v>#REF!</v>
      </c>
      <c r="C29" s="74">
        <v>150</v>
      </c>
      <c r="D29" s="136"/>
      <c r="E29" s="129"/>
      <c r="F29" s="129"/>
      <c r="G29" s="129"/>
      <c r="H29" s="129">
        <v>10</v>
      </c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33">
        <v>20</v>
      </c>
      <c r="U29" s="129"/>
      <c r="V29" s="129"/>
      <c r="W29" s="129"/>
    </row>
    <row r="30" spans="1:23" x14ac:dyDescent="0.25">
      <c r="B30" s="81" t="s">
        <v>84</v>
      </c>
      <c r="C30" s="74"/>
      <c r="D30" s="136"/>
      <c r="E30" s="83">
        <f>$C$22*E29/1000</f>
        <v>0</v>
      </c>
      <c r="F30" s="83">
        <f t="shared" ref="F30:W30" si="10">$C$22*F29/1000</f>
        <v>0</v>
      </c>
      <c r="G30" s="83">
        <f t="shared" si="10"/>
        <v>0</v>
      </c>
      <c r="H30" s="83">
        <f t="shared" si="10"/>
        <v>0</v>
      </c>
      <c r="I30" s="83">
        <f t="shared" si="10"/>
        <v>0</v>
      </c>
      <c r="J30" s="83">
        <f t="shared" si="10"/>
        <v>0</v>
      </c>
      <c r="K30" s="83">
        <f t="shared" si="10"/>
        <v>0</v>
      </c>
      <c r="L30" s="83">
        <f t="shared" si="10"/>
        <v>0</v>
      </c>
      <c r="M30" s="83"/>
      <c r="N30" s="83">
        <f t="shared" si="10"/>
        <v>0</v>
      </c>
      <c r="O30" s="83">
        <f t="shared" si="10"/>
        <v>0</v>
      </c>
      <c r="P30" s="83">
        <f t="shared" si="10"/>
        <v>0</v>
      </c>
      <c r="Q30" s="83">
        <f t="shared" si="10"/>
        <v>0</v>
      </c>
      <c r="R30" s="83">
        <f t="shared" si="10"/>
        <v>0</v>
      </c>
      <c r="S30" s="83">
        <f t="shared" si="10"/>
        <v>0</v>
      </c>
      <c r="T30" s="83">
        <f t="shared" si="10"/>
        <v>0</v>
      </c>
      <c r="U30" s="83">
        <f t="shared" si="10"/>
        <v>0</v>
      </c>
      <c r="V30" s="83">
        <f t="shared" si="10"/>
        <v>0</v>
      </c>
      <c r="W30" s="83">
        <f t="shared" si="10"/>
        <v>0</v>
      </c>
    </row>
    <row r="31" spans="1:23" x14ac:dyDescent="0.25">
      <c r="B31" s="124" t="s">
        <v>31</v>
      </c>
      <c r="C31" s="74">
        <v>100</v>
      </c>
      <c r="D31" s="136">
        <v>100</v>
      </c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33"/>
      <c r="U31" s="129"/>
      <c r="V31" s="129"/>
      <c r="W31" s="129"/>
    </row>
    <row r="32" spans="1:23" x14ac:dyDescent="0.25">
      <c r="B32" s="81" t="s">
        <v>84</v>
      </c>
      <c r="C32" s="74"/>
      <c r="D32" s="83">
        <f>$C$22*D31/1000</f>
        <v>0</v>
      </c>
      <c r="E32" s="83">
        <f>$C$22*E31/1000</f>
        <v>0</v>
      </c>
      <c r="F32" s="83">
        <f t="shared" ref="F32:L32" si="11">$C$22*F31/1000</f>
        <v>0</v>
      </c>
      <c r="G32" s="83">
        <f t="shared" si="11"/>
        <v>0</v>
      </c>
      <c r="H32" s="83">
        <f t="shared" si="11"/>
        <v>0</v>
      </c>
      <c r="I32" s="83">
        <f t="shared" si="11"/>
        <v>0</v>
      </c>
      <c r="J32" s="83">
        <f t="shared" si="11"/>
        <v>0</v>
      </c>
      <c r="K32" s="83">
        <f t="shared" si="11"/>
        <v>0</v>
      </c>
      <c r="L32" s="83">
        <f t="shared" si="11"/>
        <v>0</v>
      </c>
      <c r="M32" s="83"/>
      <c r="N32" s="83">
        <f t="shared" ref="N32:W32" si="12">$C$22*N31/1000</f>
        <v>0</v>
      </c>
      <c r="O32" s="83">
        <f t="shared" si="12"/>
        <v>0</v>
      </c>
      <c r="P32" s="83">
        <f t="shared" si="12"/>
        <v>0</v>
      </c>
      <c r="Q32" s="83">
        <f t="shared" si="12"/>
        <v>0</v>
      </c>
      <c r="R32" s="83">
        <f t="shared" si="12"/>
        <v>0</v>
      </c>
      <c r="S32" s="83">
        <f t="shared" si="12"/>
        <v>0</v>
      </c>
      <c r="T32" s="83">
        <f t="shared" si="12"/>
        <v>0</v>
      </c>
      <c r="U32" s="83">
        <f t="shared" si="12"/>
        <v>0</v>
      </c>
      <c r="V32" s="83">
        <f t="shared" si="12"/>
        <v>0</v>
      </c>
      <c r="W32" s="83">
        <f t="shared" si="12"/>
        <v>0</v>
      </c>
    </row>
    <row r="33" spans="2:23" x14ac:dyDescent="0.25">
      <c r="B33" s="73" t="e">
        <f>меню!#REF!</f>
        <v>#REF!</v>
      </c>
      <c r="C33" s="74">
        <v>30</v>
      </c>
      <c r="D33" s="136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33"/>
      <c r="W33" s="133">
        <v>30</v>
      </c>
    </row>
    <row r="34" spans="2:23" x14ac:dyDescent="0.25">
      <c r="B34" s="81" t="s">
        <v>84</v>
      </c>
      <c r="C34" s="74"/>
      <c r="D34" s="136"/>
      <c r="E34" s="83">
        <f>$C$22*E33/1000</f>
        <v>0</v>
      </c>
      <c r="F34" s="83">
        <f t="shared" ref="F34:W34" si="13">$C$22*F33/1000</f>
        <v>0</v>
      </c>
      <c r="G34" s="83">
        <f t="shared" si="13"/>
        <v>0</v>
      </c>
      <c r="H34" s="83">
        <f t="shared" si="13"/>
        <v>0</v>
      </c>
      <c r="I34" s="83">
        <f t="shared" si="13"/>
        <v>0</v>
      </c>
      <c r="J34" s="83">
        <f t="shared" si="13"/>
        <v>0</v>
      </c>
      <c r="K34" s="83">
        <f t="shared" si="13"/>
        <v>0</v>
      </c>
      <c r="L34" s="83">
        <f t="shared" si="13"/>
        <v>0</v>
      </c>
      <c r="M34" s="83"/>
      <c r="N34" s="83">
        <f t="shared" si="13"/>
        <v>0</v>
      </c>
      <c r="O34" s="83">
        <f t="shared" si="13"/>
        <v>0</v>
      </c>
      <c r="P34" s="83">
        <f t="shared" si="13"/>
        <v>0</v>
      </c>
      <c r="Q34" s="83">
        <f t="shared" si="13"/>
        <v>0</v>
      </c>
      <c r="R34" s="83">
        <f t="shared" si="13"/>
        <v>0</v>
      </c>
      <c r="S34" s="83">
        <f t="shared" si="13"/>
        <v>0</v>
      </c>
      <c r="T34" s="83">
        <f t="shared" si="13"/>
        <v>0</v>
      </c>
      <c r="U34" s="83">
        <f t="shared" si="13"/>
        <v>0</v>
      </c>
      <c r="V34" s="83">
        <f t="shared" si="13"/>
        <v>0</v>
      </c>
      <c r="W34" s="83">
        <f t="shared" si="13"/>
        <v>0</v>
      </c>
    </row>
    <row r="35" spans="2:23" x14ac:dyDescent="0.25">
      <c r="B35" s="73" t="e">
        <f>меню!#REF!</f>
        <v>#REF!</v>
      </c>
      <c r="C35" s="75">
        <v>30</v>
      </c>
      <c r="D35" s="138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83">
        <v>30</v>
      </c>
      <c r="W35" s="83"/>
    </row>
    <row r="36" spans="2:23" x14ac:dyDescent="0.25">
      <c r="B36" s="81" t="s">
        <v>84</v>
      </c>
      <c r="C36" s="75"/>
      <c r="D36" s="138"/>
      <c r="E36" s="83">
        <f>$C$22*E35/1000</f>
        <v>0</v>
      </c>
      <c r="F36" s="83">
        <f t="shared" ref="F36:W36" si="14">$C$22*F35/1000</f>
        <v>0</v>
      </c>
      <c r="G36" s="83">
        <f t="shared" si="14"/>
        <v>0</v>
      </c>
      <c r="H36" s="83">
        <f t="shared" si="14"/>
        <v>0</v>
      </c>
      <c r="I36" s="83">
        <f t="shared" si="14"/>
        <v>0</v>
      </c>
      <c r="J36" s="83">
        <f t="shared" si="14"/>
        <v>0</v>
      </c>
      <c r="K36" s="83">
        <f t="shared" si="14"/>
        <v>0</v>
      </c>
      <c r="L36" s="83">
        <f t="shared" si="14"/>
        <v>0</v>
      </c>
      <c r="M36" s="83"/>
      <c r="N36" s="83">
        <f t="shared" si="14"/>
        <v>0</v>
      </c>
      <c r="O36" s="83">
        <f t="shared" si="14"/>
        <v>0</v>
      </c>
      <c r="P36" s="83">
        <f t="shared" si="14"/>
        <v>0</v>
      </c>
      <c r="Q36" s="83">
        <f t="shared" si="14"/>
        <v>0</v>
      </c>
      <c r="R36" s="83">
        <f t="shared" si="14"/>
        <v>0</v>
      </c>
      <c r="S36" s="83">
        <f t="shared" si="14"/>
        <v>0</v>
      </c>
      <c r="T36" s="83">
        <f t="shared" si="14"/>
        <v>0</v>
      </c>
      <c r="U36" s="83">
        <f t="shared" si="14"/>
        <v>0</v>
      </c>
      <c r="V36" s="83">
        <f t="shared" si="14"/>
        <v>0</v>
      </c>
      <c r="W36" s="83">
        <f t="shared" si="14"/>
        <v>0</v>
      </c>
    </row>
    <row r="37" spans="2:23" x14ac:dyDescent="0.25">
      <c r="B37" s="89" t="s">
        <v>92</v>
      </c>
      <c r="C37" s="76">
        <v>300</v>
      </c>
      <c r="D37" s="106">
        <f>D24+D26+D28+D30+D34+D36+D32</f>
        <v>0</v>
      </c>
      <c r="E37" s="106">
        <f>E24+E26+E28+E30+E34+E36</f>
        <v>0</v>
      </c>
      <c r="F37" s="106">
        <f t="shared" ref="F37:W37" si="15">F24+F26+F28+F30+F34+F36</f>
        <v>0</v>
      </c>
      <c r="G37" s="106">
        <f t="shared" si="15"/>
        <v>0</v>
      </c>
      <c r="H37" s="106">
        <f t="shared" si="15"/>
        <v>0</v>
      </c>
      <c r="I37" s="106">
        <f t="shared" si="15"/>
        <v>0</v>
      </c>
      <c r="J37" s="106">
        <f t="shared" si="15"/>
        <v>0</v>
      </c>
      <c r="K37" s="106">
        <f t="shared" si="15"/>
        <v>0</v>
      </c>
      <c r="L37" s="106">
        <f t="shared" si="15"/>
        <v>0</v>
      </c>
      <c r="M37" s="106">
        <f>M24+M26+M28+M30+M34+M36+M32</f>
        <v>0</v>
      </c>
      <c r="N37" s="106">
        <f t="shared" si="15"/>
        <v>0</v>
      </c>
      <c r="O37" s="106">
        <f t="shared" si="15"/>
        <v>0</v>
      </c>
      <c r="P37" s="106">
        <f t="shared" si="15"/>
        <v>0</v>
      </c>
      <c r="Q37" s="106">
        <f t="shared" si="15"/>
        <v>0</v>
      </c>
      <c r="R37" s="106">
        <f t="shared" si="15"/>
        <v>0</v>
      </c>
      <c r="S37" s="106">
        <f t="shared" si="15"/>
        <v>0</v>
      </c>
      <c r="T37" s="106">
        <f t="shared" si="15"/>
        <v>0</v>
      </c>
      <c r="U37" s="106">
        <f t="shared" si="15"/>
        <v>0</v>
      </c>
      <c r="V37" s="106">
        <f t="shared" si="15"/>
        <v>0</v>
      </c>
      <c r="W37" s="106">
        <f t="shared" si="15"/>
        <v>0</v>
      </c>
    </row>
    <row r="38" spans="2:23" x14ac:dyDescent="0.25">
      <c r="B38" s="73" t="e">
        <f>B23</f>
        <v>#REF!</v>
      </c>
      <c r="C38" s="58">
        <v>100</v>
      </c>
      <c r="D38" s="134"/>
      <c r="E38" s="83"/>
      <c r="F38" s="83"/>
      <c r="G38" s="83"/>
      <c r="H38" s="83"/>
      <c r="I38" s="83"/>
      <c r="J38" s="83"/>
      <c r="K38" s="83"/>
      <c r="L38" s="83"/>
      <c r="M38" s="83">
        <v>100</v>
      </c>
      <c r="N38" s="83"/>
      <c r="O38" s="83"/>
      <c r="P38" s="83"/>
      <c r="Q38" s="83"/>
      <c r="R38" s="83"/>
      <c r="S38" s="83"/>
      <c r="T38" s="83"/>
      <c r="U38" s="83"/>
      <c r="V38" s="83"/>
      <c r="W38" s="83"/>
    </row>
    <row r="39" spans="2:23" x14ac:dyDescent="0.25">
      <c r="B39" s="81" t="s">
        <v>84</v>
      </c>
      <c r="C39" s="58"/>
      <c r="D39" s="134"/>
      <c r="E39" s="83">
        <f>$C$37*E38/1000</f>
        <v>0</v>
      </c>
      <c r="F39" s="83">
        <f t="shared" ref="F39:W39" si="16">$C$37*F38/1000</f>
        <v>0</v>
      </c>
      <c r="G39" s="83">
        <f t="shared" si="16"/>
        <v>0</v>
      </c>
      <c r="H39" s="83">
        <f t="shared" si="16"/>
        <v>0</v>
      </c>
      <c r="I39" s="83">
        <f t="shared" si="16"/>
        <v>0</v>
      </c>
      <c r="J39" s="83">
        <f t="shared" si="16"/>
        <v>0</v>
      </c>
      <c r="K39" s="83">
        <f t="shared" si="16"/>
        <v>0</v>
      </c>
      <c r="L39" s="83">
        <f t="shared" si="16"/>
        <v>0</v>
      </c>
      <c r="M39" s="83">
        <f t="shared" si="16"/>
        <v>30</v>
      </c>
      <c r="N39" s="83">
        <f t="shared" si="16"/>
        <v>0</v>
      </c>
      <c r="O39" s="83">
        <f t="shared" si="16"/>
        <v>0</v>
      </c>
      <c r="P39" s="83">
        <f t="shared" si="16"/>
        <v>0</v>
      </c>
      <c r="Q39" s="83">
        <f t="shared" si="16"/>
        <v>0</v>
      </c>
      <c r="R39" s="83">
        <f t="shared" si="16"/>
        <v>0</v>
      </c>
      <c r="S39" s="83">
        <f t="shared" si="16"/>
        <v>0</v>
      </c>
      <c r="T39" s="83">
        <f t="shared" si="16"/>
        <v>0</v>
      </c>
      <c r="U39" s="83">
        <f t="shared" si="16"/>
        <v>0</v>
      </c>
      <c r="V39" s="83">
        <f t="shared" si="16"/>
        <v>0</v>
      </c>
      <c r="W39" s="83">
        <f t="shared" si="16"/>
        <v>0</v>
      </c>
    </row>
    <row r="40" spans="2:23" s="68" customFormat="1" x14ac:dyDescent="0.25">
      <c r="B40" s="105" t="e">
        <f>B25</f>
        <v>#REF!</v>
      </c>
      <c r="C40" s="78">
        <v>250</v>
      </c>
      <c r="D40" s="136"/>
      <c r="E40" s="129"/>
      <c r="F40" s="129"/>
      <c r="G40" s="129">
        <v>2</v>
      </c>
      <c r="H40" s="129"/>
      <c r="I40" s="129"/>
      <c r="J40" s="129"/>
      <c r="K40" s="129">
        <v>16</v>
      </c>
      <c r="L40" s="129"/>
      <c r="M40" s="129"/>
      <c r="N40" s="129">
        <v>50</v>
      </c>
      <c r="O40" s="129">
        <v>10</v>
      </c>
      <c r="P40" s="129">
        <v>9.6</v>
      </c>
      <c r="Q40" s="129"/>
      <c r="R40" s="129"/>
      <c r="S40" s="129"/>
      <c r="T40" s="137"/>
      <c r="U40" s="129"/>
      <c r="V40" s="129"/>
      <c r="W40" s="129"/>
    </row>
    <row r="41" spans="2:23" x14ac:dyDescent="0.25">
      <c r="B41" s="81" t="s">
        <v>84</v>
      </c>
      <c r="C41" s="60"/>
      <c r="D41" s="134"/>
      <c r="E41" s="83">
        <f>$C$37*E40/1000</f>
        <v>0</v>
      </c>
      <c r="F41" s="83">
        <f t="shared" ref="F41:W41" si="17">$C$37*F40/1000</f>
        <v>0</v>
      </c>
      <c r="G41" s="83">
        <f t="shared" si="17"/>
        <v>0.6</v>
      </c>
      <c r="H41" s="83">
        <f t="shared" si="17"/>
        <v>0</v>
      </c>
      <c r="I41" s="83">
        <f t="shared" si="17"/>
        <v>0</v>
      </c>
      <c r="J41" s="83">
        <f t="shared" si="17"/>
        <v>0</v>
      </c>
      <c r="K41" s="83">
        <f t="shared" si="17"/>
        <v>4.8</v>
      </c>
      <c r="L41" s="83">
        <f t="shared" si="17"/>
        <v>0</v>
      </c>
      <c r="M41" s="83"/>
      <c r="N41" s="83">
        <f t="shared" si="17"/>
        <v>15</v>
      </c>
      <c r="O41" s="83">
        <f t="shared" si="17"/>
        <v>3</v>
      </c>
      <c r="P41" s="83">
        <f t="shared" si="17"/>
        <v>2.88</v>
      </c>
      <c r="Q41" s="83">
        <f t="shared" si="17"/>
        <v>0</v>
      </c>
      <c r="R41" s="83">
        <f t="shared" si="17"/>
        <v>0</v>
      </c>
      <c r="S41" s="83">
        <f t="shared" si="17"/>
        <v>0</v>
      </c>
      <c r="T41" s="83">
        <f t="shared" si="17"/>
        <v>0</v>
      </c>
      <c r="U41" s="83">
        <f t="shared" si="17"/>
        <v>0</v>
      </c>
      <c r="V41" s="83">
        <f t="shared" si="17"/>
        <v>0</v>
      </c>
      <c r="W41" s="83">
        <f t="shared" si="17"/>
        <v>0</v>
      </c>
    </row>
    <row r="42" spans="2:23" s="68" customFormat="1" x14ac:dyDescent="0.25">
      <c r="B42" s="77" t="e">
        <f>B27</f>
        <v>#REF!</v>
      </c>
      <c r="C42" s="78">
        <v>280</v>
      </c>
      <c r="D42" s="136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>
        <v>22</v>
      </c>
      <c r="P42" s="129">
        <v>10</v>
      </c>
      <c r="Q42" s="129">
        <v>62</v>
      </c>
      <c r="R42" s="129">
        <v>84</v>
      </c>
      <c r="S42" s="129">
        <v>4</v>
      </c>
      <c r="T42" s="129"/>
      <c r="U42" s="129">
        <v>12</v>
      </c>
      <c r="V42" s="129"/>
      <c r="W42" s="129"/>
    </row>
    <row r="43" spans="2:23" x14ac:dyDescent="0.25">
      <c r="B43" s="81" t="s">
        <v>84</v>
      </c>
      <c r="C43" s="99"/>
      <c r="D43" s="138"/>
      <c r="E43" s="83">
        <f>$C$37*E42/1000</f>
        <v>0</v>
      </c>
      <c r="F43" s="83">
        <f t="shared" ref="F43:W43" si="18">$C$37*F42/1000</f>
        <v>0</v>
      </c>
      <c r="G43" s="83">
        <f t="shared" si="18"/>
        <v>0</v>
      </c>
      <c r="H43" s="83">
        <f t="shared" si="18"/>
        <v>0</v>
      </c>
      <c r="I43" s="83">
        <f t="shared" si="18"/>
        <v>0</v>
      </c>
      <c r="J43" s="83">
        <f t="shared" si="18"/>
        <v>0</v>
      </c>
      <c r="K43" s="83">
        <f t="shared" si="18"/>
        <v>0</v>
      </c>
      <c r="L43" s="83">
        <f t="shared" si="18"/>
        <v>0</v>
      </c>
      <c r="M43" s="83"/>
      <c r="N43" s="83">
        <f t="shared" si="18"/>
        <v>0</v>
      </c>
      <c r="O43" s="83">
        <f t="shared" si="18"/>
        <v>6.6</v>
      </c>
      <c r="P43" s="83">
        <f t="shared" si="18"/>
        <v>3</v>
      </c>
      <c r="Q43" s="83">
        <f t="shared" si="18"/>
        <v>18.600000000000001</v>
      </c>
      <c r="R43" s="83">
        <f t="shared" si="18"/>
        <v>25.2</v>
      </c>
      <c r="S43" s="83">
        <f t="shared" si="18"/>
        <v>1.2</v>
      </c>
      <c r="T43" s="83">
        <f t="shared" si="18"/>
        <v>0</v>
      </c>
      <c r="U43" s="83">
        <f t="shared" si="18"/>
        <v>3.6</v>
      </c>
      <c r="V43" s="83">
        <f t="shared" si="18"/>
        <v>0</v>
      </c>
      <c r="W43" s="83">
        <f t="shared" si="18"/>
        <v>0</v>
      </c>
    </row>
    <row r="44" spans="2:23" x14ac:dyDescent="0.25">
      <c r="B44" s="73" t="e">
        <f>B29</f>
        <v>#REF!</v>
      </c>
      <c r="C44" s="99">
        <v>200</v>
      </c>
      <c r="D44" s="138"/>
      <c r="E44" s="129"/>
      <c r="F44" s="129"/>
      <c r="G44" s="129"/>
      <c r="H44" s="129">
        <v>10</v>
      </c>
      <c r="I44" s="129"/>
      <c r="J44" s="129"/>
      <c r="K44" s="129"/>
      <c r="L44" s="129"/>
      <c r="M44" s="129"/>
      <c r="N44" s="129"/>
      <c r="O44" s="129"/>
      <c r="P44" s="129"/>
      <c r="Q44" s="129"/>
      <c r="R44" s="129"/>
      <c r="S44" s="129"/>
      <c r="T44" s="133">
        <v>20</v>
      </c>
      <c r="U44" s="129"/>
      <c r="V44" s="129"/>
      <c r="W44" s="129"/>
    </row>
    <row r="45" spans="2:23" x14ac:dyDescent="0.25">
      <c r="B45" s="81" t="s">
        <v>84</v>
      </c>
      <c r="C45" s="99"/>
      <c r="D45" s="138"/>
      <c r="E45" s="83">
        <f>$C$37*E44/1000</f>
        <v>0</v>
      </c>
      <c r="F45" s="83">
        <f t="shared" ref="F45:W45" si="19">$C$37*F44/1000</f>
        <v>0</v>
      </c>
      <c r="G45" s="83">
        <f t="shared" si="19"/>
        <v>0</v>
      </c>
      <c r="H45" s="83">
        <f t="shared" si="19"/>
        <v>3</v>
      </c>
      <c r="I45" s="83">
        <f t="shared" si="19"/>
        <v>0</v>
      </c>
      <c r="J45" s="83">
        <f t="shared" si="19"/>
        <v>0</v>
      </c>
      <c r="K45" s="83">
        <f t="shared" si="19"/>
        <v>0</v>
      </c>
      <c r="L45" s="83">
        <f t="shared" si="19"/>
        <v>0</v>
      </c>
      <c r="M45" s="83"/>
      <c r="N45" s="83">
        <f t="shared" si="19"/>
        <v>0</v>
      </c>
      <c r="O45" s="83">
        <f t="shared" si="19"/>
        <v>0</v>
      </c>
      <c r="P45" s="83">
        <f t="shared" si="19"/>
        <v>0</v>
      </c>
      <c r="Q45" s="83">
        <f t="shared" si="19"/>
        <v>0</v>
      </c>
      <c r="R45" s="83">
        <f t="shared" si="19"/>
        <v>0</v>
      </c>
      <c r="S45" s="83">
        <f t="shared" si="19"/>
        <v>0</v>
      </c>
      <c r="T45" s="83">
        <f t="shared" si="19"/>
        <v>6</v>
      </c>
      <c r="U45" s="83">
        <f t="shared" si="19"/>
        <v>0</v>
      </c>
      <c r="V45" s="83">
        <f t="shared" si="19"/>
        <v>0</v>
      </c>
      <c r="W45" s="83">
        <f t="shared" si="19"/>
        <v>0</v>
      </c>
    </row>
    <row r="46" spans="2:23" x14ac:dyDescent="0.25">
      <c r="B46" s="124" t="s">
        <v>31</v>
      </c>
      <c r="C46" s="99">
        <v>100</v>
      </c>
      <c r="D46" s="138">
        <v>100</v>
      </c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</row>
    <row r="47" spans="2:23" x14ac:dyDescent="0.25">
      <c r="B47" s="81" t="s">
        <v>84</v>
      </c>
      <c r="C47" s="99"/>
      <c r="D47" s="83">
        <f>$C$37*D46/1000</f>
        <v>30</v>
      </c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</row>
    <row r="48" spans="2:23" x14ac:dyDescent="0.25">
      <c r="B48" s="73" t="e">
        <f>B33</f>
        <v>#REF!</v>
      </c>
      <c r="C48" s="99">
        <v>40</v>
      </c>
      <c r="D48" s="138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33"/>
      <c r="W48" s="133">
        <v>40</v>
      </c>
    </row>
    <row r="49" spans="2:23" x14ac:dyDescent="0.25">
      <c r="B49" s="81" t="s">
        <v>84</v>
      </c>
      <c r="C49" s="99"/>
      <c r="D49" s="138"/>
      <c r="E49" s="83">
        <f>$C$37*E48/1000</f>
        <v>0</v>
      </c>
      <c r="F49" s="83">
        <f t="shared" ref="F49:W49" si="20">$C$37*F48/1000</f>
        <v>0</v>
      </c>
      <c r="G49" s="83">
        <f t="shared" si="20"/>
        <v>0</v>
      </c>
      <c r="H49" s="83">
        <f t="shared" si="20"/>
        <v>0</v>
      </c>
      <c r="I49" s="83">
        <f t="shared" si="20"/>
        <v>0</v>
      </c>
      <c r="J49" s="83">
        <f t="shared" si="20"/>
        <v>0</v>
      </c>
      <c r="K49" s="83">
        <f t="shared" si="20"/>
        <v>0</v>
      </c>
      <c r="L49" s="83">
        <f t="shared" si="20"/>
        <v>0</v>
      </c>
      <c r="M49" s="83"/>
      <c r="N49" s="83">
        <f t="shared" si="20"/>
        <v>0</v>
      </c>
      <c r="O49" s="83">
        <f t="shared" si="20"/>
        <v>0</v>
      </c>
      <c r="P49" s="83">
        <f t="shared" si="20"/>
        <v>0</v>
      </c>
      <c r="Q49" s="83">
        <f t="shared" si="20"/>
        <v>0</v>
      </c>
      <c r="R49" s="83">
        <f t="shared" si="20"/>
        <v>0</v>
      </c>
      <c r="S49" s="83">
        <f t="shared" si="20"/>
        <v>0</v>
      </c>
      <c r="T49" s="83">
        <f t="shared" si="20"/>
        <v>0</v>
      </c>
      <c r="U49" s="83">
        <f t="shared" si="20"/>
        <v>0</v>
      </c>
      <c r="V49" s="83">
        <f t="shared" si="20"/>
        <v>0</v>
      </c>
      <c r="W49" s="83">
        <f t="shared" si="20"/>
        <v>12</v>
      </c>
    </row>
    <row r="50" spans="2:23" x14ac:dyDescent="0.25">
      <c r="B50" s="73" t="e">
        <f>B35</f>
        <v>#REF!</v>
      </c>
      <c r="C50" s="99">
        <v>40</v>
      </c>
      <c r="D50" s="138"/>
      <c r="E50" s="133"/>
      <c r="F50" s="133"/>
      <c r="G50" s="133"/>
      <c r="H50" s="133"/>
      <c r="I50" s="133"/>
      <c r="J50" s="133"/>
      <c r="K50" s="133"/>
      <c r="L50" s="133"/>
      <c r="M50" s="133"/>
      <c r="N50" s="133"/>
      <c r="O50" s="133"/>
      <c r="P50" s="133"/>
      <c r="Q50" s="133"/>
      <c r="R50" s="133"/>
      <c r="S50" s="133"/>
      <c r="T50" s="133"/>
      <c r="U50" s="133"/>
      <c r="V50" s="83">
        <v>40</v>
      </c>
      <c r="W50" s="83"/>
    </row>
    <row r="51" spans="2:23" x14ac:dyDescent="0.25">
      <c r="B51" s="81" t="s">
        <v>84</v>
      </c>
      <c r="C51" s="55"/>
      <c r="D51" s="83"/>
      <c r="E51" s="83">
        <f>$C$37*E50/1000</f>
        <v>0</v>
      </c>
      <c r="F51" s="83">
        <f t="shared" ref="F51:W51" si="21">$C$37*F50/1000</f>
        <v>0</v>
      </c>
      <c r="G51" s="83">
        <f t="shared" si="21"/>
        <v>0</v>
      </c>
      <c r="H51" s="83">
        <f t="shared" si="21"/>
        <v>0</v>
      </c>
      <c r="I51" s="83">
        <f t="shared" si="21"/>
        <v>0</v>
      </c>
      <c r="J51" s="83">
        <f t="shared" si="21"/>
        <v>0</v>
      </c>
      <c r="K51" s="83">
        <f t="shared" si="21"/>
        <v>0</v>
      </c>
      <c r="L51" s="83">
        <f t="shared" si="21"/>
        <v>0</v>
      </c>
      <c r="M51" s="83"/>
      <c r="N51" s="83">
        <f t="shared" si="21"/>
        <v>0</v>
      </c>
      <c r="O51" s="83">
        <f t="shared" si="21"/>
        <v>0</v>
      </c>
      <c r="P51" s="83">
        <f t="shared" si="21"/>
        <v>0</v>
      </c>
      <c r="Q51" s="83">
        <f t="shared" si="21"/>
        <v>0</v>
      </c>
      <c r="R51" s="83">
        <f t="shared" si="21"/>
        <v>0</v>
      </c>
      <c r="S51" s="83">
        <f t="shared" si="21"/>
        <v>0</v>
      </c>
      <c r="T51" s="83">
        <f t="shared" si="21"/>
        <v>0</v>
      </c>
      <c r="U51" s="83">
        <f t="shared" si="21"/>
        <v>0</v>
      </c>
      <c r="V51" s="83">
        <f t="shared" si="21"/>
        <v>12</v>
      </c>
      <c r="W51" s="83">
        <f t="shared" si="21"/>
        <v>0</v>
      </c>
    </row>
    <row r="52" spans="2:23" x14ac:dyDescent="0.25">
      <c r="B52" s="89" t="s">
        <v>94</v>
      </c>
      <c r="C52" s="90"/>
      <c r="D52" s="106">
        <f>D39+D41+D43+D45+D49+D51+D47</f>
        <v>30</v>
      </c>
      <c r="E52" s="106">
        <f>E39+E41+E43+E45+E49+E51</f>
        <v>0</v>
      </c>
      <c r="F52" s="106">
        <f t="shared" ref="F52:W52" si="22">F39+F41+F43+F45+F49+F51</f>
        <v>0</v>
      </c>
      <c r="G52" s="106">
        <f t="shared" si="22"/>
        <v>0.6</v>
      </c>
      <c r="H52" s="106">
        <f t="shared" si="22"/>
        <v>3</v>
      </c>
      <c r="I52" s="106">
        <f t="shared" si="22"/>
        <v>0</v>
      </c>
      <c r="J52" s="106">
        <f t="shared" si="22"/>
        <v>0</v>
      </c>
      <c r="K52" s="106">
        <f t="shared" si="22"/>
        <v>4.8</v>
      </c>
      <c r="L52" s="106">
        <f t="shared" si="22"/>
        <v>0</v>
      </c>
      <c r="M52" s="106">
        <f t="shared" si="22"/>
        <v>30</v>
      </c>
      <c r="N52" s="106">
        <f t="shared" si="22"/>
        <v>15</v>
      </c>
      <c r="O52" s="106">
        <f t="shared" si="22"/>
        <v>9.6</v>
      </c>
      <c r="P52" s="106">
        <f t="shared" si="22"/>
        <v>5.88</v>
      </c>
      <c r="Q52" s="106">
        <f t="shared" si="22"/>
        <v>18.600000000000001</v>
      </c>
      <c r="R52" s="106">
        <f t="shared" si="22"/>
        <v>25.2</v>
      </c>
      <c r="S52" s="106">
        <f t="shared" si="22"/>
        <v>1.2</v>
      </c>
      <c r="T52" s="106">
        <f t="shared" si="22"/>
        <v>6</v>
      </c>
      <c r="U52" s="106">
        <f t="shared" si="22"/>
        <v>3.6</v>
      </c>
      <c r="V52" s="106">
        <f t="shared" si="22"/>
        <v>12</v>
      </c>
      <c r="W52" s="106">
        <f t="shared" si="22"/>
        <v>12</v>
      </c>
    </row>
    <row r="53" spans="2:23" x14ac:dyDescent="0.25">
      <c r="B53" s="55" t="s">
        <v>85</v>
      </c>
      <c r="C53" s="55"/>
      <c r="D53" s="83">
        <f>D22+D37+D52</f>
        <v>30</v>
      </c>
      <c r="E53" s="83">
        <f>E22+E37+E52</f>
        <v>24</v>
      </c>
      <c r="F53" s="83">
        <f t="shared" ref="F53:W53" si="23">F22+F37+F52</f>
        <v>48</v>
      </c>
      <c r="G53" s="83">
        <f t="shared" si="23"/>
        <v>3.6</v>
      </c>
      <c r="H53" s="83">
        <f t="shared" si="23"/>
        <v>9</v>
      </c>
      <c r="I53" s="83">
        <f t="shared" si="23"/>
        <v>3</v>
      </c>
      <c r="J53" s="83">
        <f t="shared" si="23"/>
        <v>0</v>
      </c>
      <c r="K53" s="83">
        <f t="shared" si="23"/>
        <v>4.8</v>
      </c>
      <c r="L53" s="83">
        <f t="shared" si="23"/>
        <v>36.6</v>
      </c>
      <c r="M53" s="83">
        <f t="shared" si="23"/>
        <v>30</v>
      </c>
      <c r="N53" s="83">
        <f t="shared" si="23"/>
        <v>15</v>
      </c>
      <c r="O53" s="83">
        <f t="shared" si="23"/>
        <v>9.6</v>
      </c>
      <c r="P53" s="83">
        <f t="shared" si="23"/>
        <v>5.88</v>
      </c>
      <c r="Q53" s="83">
        <f t="shared" si="23"/>
        <v>18.600000000000001</v>
      </c>
      <c r="R53" s="83">
        <f t="shared" si="23"/>
        <v>64.2</v>
      </c>
      <c r="S53" s="83">
        <f t="shared" si="23"/>
        <v>1.2</v>
      </c>
      <c r="T53" s="83">
        <f t="shared" si="23"/>
        <v>6</v>
      </c>
      <c r="U53" s="83">
        <f t="shared" si="23"/>
        <v>3.6</v>
      </c>
      <c r="V53" s="83">
        <f t="shared" si="23"/>
        <v>30</v>
      </c>
      <c r="W53" s="83">
        <f t="shared" si="23"/>
        <v>12</v>
      </c>
    </row>
  </sheetData>
  <mergeCells count="1">
    <mergeCell ref="O6:R6"/>
  </mergeCells>
  <pageMargins left="0.7" right="0.7" top="0.75" bottom="0.75" header="0.3" footer="0.3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B3:AB50"/>
  <sheetViews>
    <sheetView topLeftCell="B10" workbookViewId="0">
      <selection activeCell="B34" sqref="B34"/>
    </sheetView>
  </sheetViews>
  <sheetFormatPr defaultRowHeight="15" x14ac:dyDescent="0.25"/>
  <cols>
    <col min="2" max="2" width="35.5703125" customWidth="1"/>
    <col min="3" max="3" width="7" customWidth="1"/>
    <col min="4" max="27" width="8.7109375" customWidth="1"/>
  </cols>
  <sheetData>
    <row r="3" spans="2:28" x14ac:dyDescent="0.25">
      <c r="B3" t="s">
        <v>86</v>
      </c>
      <c r="D3" s="20" t="s">
        <v>87</v>
      </c>
      <c r="E3" s="20"/>
      <c r="F3" s="20"/>
      <c r="Q3" s="228" t="e">
        <f>'4д'!O6</f>
        <v>#VALUE!</v>
      </c>
      <c r="R3" s="228"/>
      <c r="S3" s="228"/>
      <c r="T3" s="228"/>
    </row>
    <row r="4" spans="2:28" x14ac:dyDescent="0.25">
      <c r="C4" s="226" t="s">
        <v>101</v>
      </c>
      <c r="D4" s="226"/>
    </row>
    <row r="7" spans="2:28" ht="104.25" x14ac:dyDescent="0.25">
      <c r="B7" s="55"/>
      <c r="C7" s="64" t="s">
        <v>52</v>
      </c>
      <c r="D7" s="61" t="s">
        <v>71</v>
      </c>
      <c r="E7" s="61" t="s">
        <v>37</v>
      </c>
      <c r="F7" s="61" t="s">
        <v>38</v>
      </c>
      <c r="G7" s="61" t="s">
        <v>51</v>
      </c>
      <c r="H7" s="61" t="s">
        <v>192</v>
      </c>
      <c r="I7" s="61" t="s">
        <v>72</v>
      </c>
      <c r="J7" s="61" t="s">
        <v>191</v>
      </c>
      <c r="K7" s="61" t="s">
        <v>73</v>
      </c>
      <c r="L7" s="61" t="s">
        <v>44</v>
      </c>
      <c r="M7" s="61" t="s">
        <v>119</v>
      </c>
      <c r="N7" s="61" t="s">
        <v>41</v>
      </c>
      <c r="O7" s="61" t="s">
        <v>110</v>
      </c>
      <c r="P7" s="61" t="s">
        <v>56</v>
      </c>
      <c r="Q7" s="61" t="s">
        <v>42</v>
      </c>
      <c r="R7" s="61" t="s">
        <v>43</v>
      </c>
      <c r="S7" s="61" t="s">
        <v>130</v>
      </c>
      <c r="T7" s="61" t="s">
        <v>69</v>
      </c>
      <c r="U7" s="61" t="s">
        <v>68</v>
      </c>
      <c r="V7" s="61" t="s">
        <v>45</v>
      </c>
      <c r="W7" s="61" t="s">
        <v>57</v>
      </c>
      <c r="X7" s="61" t="s">
        <v>59</v>
      </c>
      <c r="Y7" s="61" t="s">
        <v>58</v>
      </c>
      <c r="Z7" s="61" t="s">
        <v>49</v>
      </c>
      <c r="AA7" s="61" t="s">
        <v>50</v>
      </c>
      <c r="AB7" s="145" t="s">
        <v>129</v>
      </c>
    </row>
    <row r="8" spans="2:28" x14ac:dyDescent="0.25">
      <c r="B8" s="82" t="s">
        <v>85</v>
      </c>
      <c r="C8" s="65">
        <f>'4д'!C11</f>
        <v>600</v>
      </c>
      <c r="D8" s="95">
        <f>D50</f>
        <v>48</v>
      </c>
      <c r="E8" s="95">
        <f t="shared" ref="E8:AB8" si="0">E50</f>
        <v>15.6</v>
      </c>
      <c r="F8" s="95">
        <f t="shared" si="0"/>
        <v>5.3999999999999995</v>
      </c>
      <c r="G8" s="95">
        <f t="shared" si="0"/>
        <v>12.6</v>
      </c>
      <c r="H8" s="95">
        <f t="shared" si="0"/>
        <v>18</v>
      </c>
      <c r="I8" s="95">
        <f t="shared" si="0"/>
        <v>0.6</v>
      </c>
      <c r="J8" s="95">
        <f t="shared" si="0"/>
        <v>72</v>
      </c>
      <c r="K8" s="95">
        <f t="shared" si="0"/>
        <v>13.5</v>
      </c>
      <c r="L8" s="95">
        <f t="shared" si="0"/>
        <v>33</v>
      </c>
      <c r="M8" s="95">
        <f t="shared" si="0"/>
        <v>0</v>
      </c>
      <c r="N8" s="95">
        <f t="shared" si="0"/>
        <v>27</v>
      </c>
      <c r="O8" s="95">
        <f t="shared" si="0"/>
        <v>0</v>
      </c>
      <c r="P8" s="95">
        <f t="shared" si="0"/>
        <v>4.32</v>
      </c>
      <c r="Q8" s="95">
        <f t="shared" si="0"/>
        <v>39</v>
      </c>
      <c r="R8" s="95">
        <f t="shared" si="0"/>
        <v>8.25</v>
      </c>
      <c r="S8" s="95">
        <f t="shared" si="0"/>
        <v>15</v>
      </c>
      <c r="T8" s="95">
        <f t="shared" si="0"/>
        <v>0</v>
      </c>
      <c r="U8" s="95">
        <f t="shared" si="0"/>
        <v>0</v>
      </c>
      <c r="V8" s="95">
        <f t="shared" si="0"/>
        <v>2.4</v>
      </c>
      <c r="W8" s="95">
        <f t="shared" si="0"/>
        <v>10.28</v>
      </c>
      <c r="X8" s="95">
        <f t="shared" si="0"/>
        <v>3</v>
      </c>
      <c r="Y8" s="95">
        <f t="shared" si="0"/>
        <v>3</v>
      </c>
      <c r="Z8" s="95">
        <f t="shared" si="0"/>
        <v>33</v>
      </c>
      <c r="AA8" s="95">
        <f t="shared" si="0"/>
        <v>12</v>
      </c>
      <c r="AB8" s="95">
        <f t="shared" si="0"/>
        <v>0</v>
      </c>
    </row>
    <row r="9" spans="2:28" x14ac:dyDescent="0.25">
      <c r="B9" s="72" t="e">
        <f>#REF!</f>
        <v>#REF!</v>
      </c>
      <c r="C9" s="58" t="s">
        <v>70</v>
      </c>
      <c r="D9" s="55">
        <v>80</v>
      </c>
      <c r="E9" s="55">
        <v>20</v>
      </c>
      <c r="F9" s="55">
        <v>3</v>
      </c>
      <c r="G9" s="55">
        <v>5</v>
      </c>
      <c r="H9" s="55"/>
      <c r="I9" s="55"/>
      <c r="J9" s="55"/>
      <c r="K9" s="55"/>
      <c r="L9" s="55"/>
      <c r="M9" s="55"/>
      <c r="N9" s="55"/>
      <c r="O9" s="55"/>
      <c r="P9" s="55">
        <v>7.2</v>
      </c>
      <c r="Q9" s="55"/>
      <c r="R9" s="55"/>
      <c r="S9" s="55"/>
      <c r="T9" s="55"/>
      <c r="U9" s="55"/>
      <c r="V9" s="55"/>
      <c r="W9" s="55">
        <v>3.8</v>
      </c>
      <c r="X9" s="55"/>
      <c r="Y9" s="55"/>
      <c r="Z9" s="55"/>
      <c r="AA9" s="55"/>
    </row>
    <row r="10" spans="2:28" x14ac:dyDescent="0.25">
      <c r="B10" s="81" t="s">
        <v>84</v>
      </c>
      <c r="C10" s="58"/>
      <c r="D10" s="55">
        <f>$C$8*D9/1000</f>
        <v>48</v>
      </c>
      <c r="E10" s="55">
        <f t="shared" ref="E10:AA10" si="1">$C$8*E9/1000</f>
        <v>12</v>
      </c>
      <c r="F10" s="55">
        <f t="shared" si="1"/>
        <v>1.8</v>
      </c>
      <c r="G10" s="55">
        <f>$C$8*G9/1000</f>
        <v>3</v>
      </c>
      <c r="H10" s="55"/>
      <c r="I10" s="55">
        <f t="shared" si="1"/>
        <v>0</v>
      </c>
      <c r="J10" s="55">
        <f t="shared" si="1"/>
        <v>0</v>
      </c>
      <c r="K10" s="55">
        <f t="shared" si="1"/>
        <v>0</v>
      </c>
      <c r="L10" s="55">
        <f t="shared" si="1"/>
        <v>0</v>
      </c>
      <c r="M10" s="55">
        <f t="shared" si="1"/>
        <v>0</v>
      </c>
      <c r="N10" s="55">
        <f t="shared" si="1"/>
        <v>0</v>
      </c>
      <c r="O10" s="55"/>
      <c r="P10" s="55">
        <f>(P9*C8)/1000</f>
        <v>4.32</v>
      </c>
      <c r="Q10" s="55">
        <f t="shared" si="1"/>
        <v>0</v>
      </c>
      <c r="R10" s="55">
        <f t="shared" si="1"/>
        <v>0</v>
      </c>
      <c r="S10" s="55">
        <f t="shared" si="1"/>
        <v>0</v>
      </c>
      <c r="T10" s="55">
        <f t="shared" si="1"/>
        <v>0</v>
      </c>
      <c r="U10" s="55">
        <f t="shared" si="1"/>
        <v>0</v>
      </c>
      <c r="V10" s="55">
        <f t="shared" si="1"/>
        <v>0</v>
      </c>
      <c r="W10" s="55">
        <f t="shared" si="1"/>
        <v>2.2799999999999998</v>
      </c>
      <c r="X10" s="55">
        <f t="shared" si="1"/>
        <v>0</v>
      </c>
      <c r="Y10" s="55">
        <f t="shared" si="1"/>
        <v>0</v>
      </c>
      <c r="Z10" s="55">
        <f t="shared" si="1"/>
        <v>0</v>
      </c>
      <c r="AA10" s="55">
        <f t="shared" si="1"/>
        <v>0</v>
      </c>
    </row>
    <row r="11" spans="2:28" x14ac:dyDescent="0.25">
      <c r="B11" s="124" t="s">
        <v>192</v>
      </c>
      <c r="C11" s="58">
        <v>30</v>
      </c>
      <c r="D11" s="55"/>
      <c r="E11" s="55"/>
      <c r="F11" s="55"/>
      <c r="G11" s="55"/>
      <c r="H11" s="55">
        <v>30</v>
      </c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</row>
    <row r="12" spans="2:28" x14ac:dyDescent="0.25">
      <c r="B12" s="81"/>
      <c r="C12" s="58"/>
      <c r="D12" s="55"/>
      <c r="E12" s="55"/>
      <c r="F12" s="55"/>
      <c r="G12" s="55">
        <f>G11*C8/1000</f>
        <v>0</v>
      </c>
      <c r="H12" s="55">
        <f>H11*C8/1000</f>
        <v>18</v>
      </c>
      <c r="I12" s="55"/>
      <c r="J12" s="55"/>
      <c r="K12" s="55"/>
      <c r="L12" s="55"/>
      <c r="M12" s="55"/>
      <c r="N12" s="55"/>
      <c r="O12" s="55">
        <f>O11*C8/1000</f>
        <v>0</v>
      </c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</row>
    <row r="13" spans="2:28" x14ac:dyDescent="0.25">
      <c r="B13" s="72" t="e">
        <f>#REF!</f>
        <v>#REF!</v>
      </c>
      <c r="C13" s="58">
        <v>200</v>
      </c>
      <c r="D13" s="55"/>
      <c r="E13" s="55"/>
      <c r="F13" s="55"/>
      <c r="G13" s="55">
        <v>10</v>
      </c>
      <c r="H13" s="55"/>
      <c r="I13" s="55">
        <v>1</v>
      </c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</row>
    <row r="14" spans="2:28" x14ac:dyDescent="0.25">
      <c r="B14" s="81" t="s">
        <v>84</v>
      </c>
      <c r="C14" s="58"/>
      <c r="D14" s="55">
        <f>$C$8*D13/1000</f>
        <v>0</v>
      </c>
      <c r="E14" s="55">
        <f t="shared" ref="E14:AA14" si="2">$C$8*E13/1000</f>
        <v>0</v>
      </c>
      <c r="F14" s="55">
        <f t="shared" si="2"/>
        <v>0</v>
      </c>
      <c r="G14" s="55">
        <f t="shared" si="2"/>
        <v>6</v>
      </c>
      <c r="H14" s="55"/>
      <c r="I14" s="55">
        <f t="shared" si="2"/>
        <v>0.6</v>
      </c>
      <c r="J14" s="55">
        <f t="shared" si="2"/>
        <v>0</v>
      </c>
      <c r="K14" s="55">
        <f t="shared" si="2"/>
        <v>0</v>
      </c>
      <c r="L14" s="55">
        <f t="shared" si="2"/>
        <v>0</v>
      </c>
      <c r="M14" s="55">
        <f t="shared" si="2"/>
        <v>0</v>
      </c>
      <c r="N14" s="55">
        <f t="shared" si="2"/>
        <v>0</v>
      </c>
      <c r="O14" s="55"/>
      <c r="P14" s="55">
        <f t="shared" si="2"/>
        <v>0</v>
      </c>
      <c r="Q14" s="55">
        <f t="shared" si="2"/>
        <v>0</v>
      </c>
      <c r="R14" s="55">
        <f t="shared" si="2"/>
        <v>0</v>
      </c>
      <c r="S14" s="55">
        <f t="shared" si="2"/>
        <v>0</v>
      </c>
      <c r="T14" s="55">
        <f t="shared" si="2"/>
        <v>0</v>
      </c>
      <c r="U14" s="55">
        <f t="shared" si="2"/>
        <v>0</v>
      </c>
      <c r="V14" s="55">
        <f t="shared" si="2"/>
        <v>0</v>
      </c>
      <c r="W14" s="55">
        <f t="shared" si="2"/>
        <v>0</v>
      </c>
      <c r="X14" s="55">
        <f t="shared" si="2"/>
        <v>0</v>
      </c>
      <c r="Y14" s="55">
        <f t="shared" si="2"/>
        <v>0</v>
      </c>
      <c r="Z14" s="55">
        <f t="shared" si="2"/>
        <v>0</v>
      </c>
      <c r="AA14" s="55">
        <f t="shared" si="2"/>
        <v>0</v>
      </c>
    </row>
    <row r="15" spans="2:28" x14ac:dyDescent="0.25">
      <c r="B15" s="72" t="e">
        <f>#REF!</f>
        <v>#REF!</v>
      </c>
      <c r="C15" s="58">
        <v>100</v>
      </c>
      <c r="D15" s="55"/>
      <c r="E15" s="55"/>
      <c r="F15" s="55"/>
      <c r="G15" s="55"/>
      <c r="H15" s="55"/>
      <c r="I15" s="55"/>
      <c r="J15" s="55">
        <v>100</v>
      </c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</row>
    <row r="16" spans="2:28" x14ac:dyDescent="0.25">
      <c r="B16" s="81" t="s">
        <v>84</v>
      </c>
      <c r="C16" s="58"/>
      <c r="D16" s="55">
        <f>$C$8*D15/1000</f>
        <v>0</v>
      </c>
      <c r="E16" s="55">
        <f t="shared" ref="E16:AA16" si="3">$C$8*E15/1000</f>
        <v>0</v>
      </c>
      <c r="F16" s="55">
        <f t="shared" si="3"/>
        <v>0</v>
      </c>
      <c r="G16" s="55">
        <f t="shared" si="3"/>
        <v>0</v>
      </c>
      <c r="H16" s="55"/>
      <c r="I16" s="55">
        <f t="shared" si="3"/>
        <v>0</v>
      </c>
      <c r="J16" s="55">
        <f t="shared" si="3"/>
        <v>60</v>
      </c>
      <c r="K16" s="55">
        <f t="shared" si="3"/>
        <v>0</v>
      </c>
      <c r="L16" s="55">
        <f t="shared" si="3"/>
        <v>0</v>
      </c>
      <c r="M16" s="55">
        <f t="shared" si="3"/>
        <v>0</v>
      </c>
      <c r="N16" s="55">
        <f t="shared" si="3"/>
        <v>0</v>
      </c>
      <c r="O16" s="55"/>
      <c r="P16" s="55">
        <f t="shared" si="3"/>
        <v>0</v>
      </c>
      <c r="Q16" s="55">
        <f t="shared" si="3"/>
        <v>0</v>
      </c>
      <c r="R16" s="55">
        <f t="shared" si="3"/>
        <v>0</v>
      </c>
      <c r="S16" s="55">
        <f t="shared" si="3"/>
        <v>0</v>
      </c>
      <c r="T16" s="55">
        <f t="shared" si="3"/>
        <v>0</v>
      </c>
      <c r="U16" s="55">
        <f t="shared" si="3"/>
        <v>0</v>
      </c>
      <c r="V16" s="55">
        <f t="shared" si="3"/>
        <v>0</v>
      </c>
      <c r="W16" s="55">
        <f t="shared" si="3"/>
        <v>0</v>
      </c>
      <c r="X16" s="55">
        <f t="shared" si="3"/>
        <v>0</v>
      </c>
      <c r="Y16" s="55">
        <f t="shared" si="3"/>
        <v>0</v>
      </c>
      <c r="Z16" s="55">
        <f t="shared" si="3"/>
        <v>0</v>
      </c>
      <c r="AA16" s="55">
        <f t="shared" si="3"/>
        <v>0</v>
      </c>
    </row>
    <row r="17" spans="2:28" x14ac:dyDescent="0.25">
      <c r="B17" s="72" t="e">
        <f>#REF!</f>
        <v>#REF!</v>
      </c>
      <c r="C17" s="58">
        <v>30</v>
      </c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>
        <v>30</v>
      </c>
      <c r="AA17" s="55"/>
    </row>
    <row r="18" spans="2:28" x14ac:dyDescent="0.25">
      <c r="B18" s="81" t="s">
        <v>84</v>
      </c>
      <c r="C18" s="58"/>
      <c r="D18" s="55">
        <f>$C$8*D17/1000</f>
        <v>0</v>
      </c>
      <c r="E18" s="55">
        <f t="shared" ref="E18:AA18" si="4">$C$8*E17/1000</f>
        <v>0</v>
      </c>
      <c r="F18" s="55">
        <f t="shared" si="4"/>
        <v>0</v>
      </c>
      <c r="G18" s="55">
        <f t="shared" si="4"/>
        <v>0</v>
      </c>
      <c r="H18" s="55"/>
      <c r="I18" s="55">
        <f t="shared" si="4"/>
        <v>0</v>
      </c>
      <c r="J18" s="55">
        <f t="shared" si="4"/>
        <v>0</v>
      </c>
      <c r="K18" s="55">
        <f t="shared" si="4"/>
        <v>0</v>
      </c>
      <c r="L18" s="55">
        <f t="shared" si="4"/>
        <v>0</v>
      </c>
      <c r="M18" s="55">
        <f t="shared" si="4"/>
        <v>0</v>
      </c>
      <c r="N18" s="55">
        <f t="shared" si="4"/>
        <v>0</v>
      </c>
      <c r="O18" s="55"/>
      <c r="P18" s="55">
        <f t="shared" si="4"/>
        <v>0</v>
      </c>
      <c r="Q18" s="55">
        <f t="shared" si="4"/>
        <v>0</v>
      </c>
      <c r="R18" s="55">
        <f t="shared" si="4"/>
        <v>0</v>
      </c>
      <c r="S18" s="55">
        <f t="shared" si="4"/>
        <v>0</v>
      </c>
      <c r="T18" s="55">
        <f t="shared" si="4"/>
        <v>0</v>
      </c>
      <c r="U18" s="55">
        <f t="shared" si="4"/>
        <v>0</v>
      </c>
      <c r="V18" s="55">
        <f t="shared" si="4"/>
        <v>0</v>
      </c>
      <c r="W18" s="55">
        <f t="shared" si="4"/>
        <v>0</v>
      </c>
      <c r="X18" s="55">
        <f t="shared" si="4"/>
        <v>0</v>
      </c>
      <c r="Y18" s="55">
        <f t="shared" si="4"/>
        <v>0</v>
      </c>
      <c r="Z18" s="55">
        <f t="shared" si="4"/>
        <v>18</v>
      </c>
      <c r="AA18" s="55">
        <f t="shared" si="4"/>
        <v>0</v>
      </c>
    </row>
    <row r="19" spans="2:28" x14ac:dyDescent="0.25">
      <c r="B19" s="89" t="s">
        <v>93</v>
      </c>
      <c r="C19" s="76">
        <f>'4д'!C22</f>
        <v>0</v>
      </c>
      <c r="D19" s="90">
        <f>D10+D14+D16+D18+D12</f>
        <v>48</v>
      </c>
      <c r="E19" s="90">
        <f t="shared" ref="E19:AA19" si="5">E10+E14+E16+E18+E12</f>
        <v>12</v>
      </c>
      <c r="F19" s="90">
        <f t="shared" si="5"/>
        <v>1.8</v>
      </c>
      <c r="G19" s="90">
        <f t="shared" si="5"/>
        <v>9</v>
      </c>
      <c r="H19" s="90">
        <f t="shared" si="5"/>
        <v>18</v>
      </c>
      <c r="I19" s="90">
        <f t="shared" si="5"/>
        <v>0.6</v>
      </c>
      <c r="J19" s="90">
        <f t="shared" si="5"/>
        <v>60</v>
      </c>
      <c r="K19" s="90">
        <f t="shared" si="5"/>
        <v>0</v>
      </c>
      <c r="L19" s="90">
        <f t="shared" si="5"/>
        <v>0</v>
      </c>
      <c r="M19" s="90">
        <f t="shared" si="5"/>
        <v>0</v>
      </c>
      <c r="N19" s="90">
        <f t="shared" si="5"/>
        <v>0</v>
      </c>
      <c r="O19" s="90">
        <f t="shared" si="5"/>
        <v>0</v>
      </c>
      <c r="P19" s="90">
        <f t="shared" si="5"/>
        <v>4.32</v>
      </c>
      <c r="Q19" s="90">
        <f t="shared" si="5"/>
        <v>0</v>
      </c>
      <c r="R19" s="90">
        <f t="shared" si="5"/>
        <v>0</v>
      </c>
      <c r="S19" s="90">
        <f t="shared" si="5"/>
        <v>0</v>
      </c>
      <c r="T19" s="90">
        <f t="shared" si="5"/>
        <v>0</v>
      </c>
      <c r="U19" s="90">
        <f t="shared" si="5"/>
        <v>0</v>
      </c>
      <c r="V19" s="90">
        <f t="shared" si="5"/>
        <v>0</v>
      </c>
      <c r="W19" s="90">
        <f t="shared" si="5"/>
        <v>2.2799999999999998</v>
      </c>
      <c r="X19" s="90">
        <f t="shared" si="5"/>
        <v>0</v>
      </c>
      <c r="Y19" s="90">
        <f t="shared" si="5"/>
        <v>0</v>
      </c>
      <c r="Z19" s="90">
        <f t="shared" si="5"/>
        <v>18</v>
      </c>
      <c r="AA19" s="90">
        <f t="shared" si="5"/>
        <v>0</v>
      </c>
    </row>
    <row r="20" spans="2:28" x14ac:dyDescent="0.25">
      <c r="B20" s="73">
        <f>меню!B46</f>
        <v>0</v>
      </c>
      <c r="C20" s="60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>
        <v>60</v>
      </c>
      <c r="R20" s="55"/>
      <c r="S20" s="55"/>
      <c r="T20" s="55"/>
      <c r="U20" s="55"/>
      <c r="V20" s="55"/>
      <c r="W20" s="55"/>
      <c r="X20" s="55"/>
      <c r="Y20" s="55"/>
      <c r="Z20" s="55"/>
      <c r="AA20" s="55"/>
    </row>
    <row r="21" spans="2:28" x14ac:dyDescent="0.25">
      <c r="B21" s="81" t="s">
        <v>84</v>
      </c>
      <c r="C21" s="60"/>
      <c r="D21" s="55">
        <f>$C$19*D20/1000</f>
        <v>0</v>
      </c>
      <c r="E21" s="55">
        <f t="shared" ref="E21:AA21" si="6">$C$19*E20/1000</f>
        <v>0</v>
      </c>
      <c r="F21" s="55">
        <f t="shared" si="6"/>
        <v>0</v>
      </c>
      <c r="G21" s="55">
        <f t="shared" si="6"/>
        <v>0</v>
      </c>
      <c r="H21" s="55"/>
      <c r="I21" s="55">
        <f t="shared" si="6"/>
        <v>0</v>
      </c>
      <c r="J21" s="55">
        <f t="shared" si="6"/>
        <v>0</v>
      </c>
      <c r="K21" s="55">
        <f t="shared" si="6"/>
        <v>0</v>
      </c>
      <c r="L21" s="55">
        <f t="shared" si="6"/>
        <v>0</v>
      </c>
      <c r="M21" s="55">
        <f t="shared" si="6"/>
        <v>0</v>
      </c>
      <c r="N21" s="55">
        <f t="shared" si="6"/>
        <v>0</v>
      </c>
      <c r="O21" s="55"/>
      <c r="P21" s="55">
        <f t="shared" si="6"/>
        <v>0</v>
      </c>
      <c r="Q21" s="55">
        <f t="shared" si="6"/>
        <v>0</v>
      </c>
      <c r="R21" s="55">
        <f t="shared" si="6"/>
        <v>0</v>
      </c>
      <c r="S21" s="55">
        <f t="shared" si="6"/>
        <v>0</v>
      </c>
      <c r="T21" s="55">
        <f t="shared" si="6"/>
        <v>0</v>
      </c>
      <c r="U21" s="55">
        <f t="shared" si="6"/>
        <v>0</v>
      </c>
      <c r="V21" s="55">
        <f t="shared" si="6"/>
        <v>0</v>
      </c>
      <c r="W21" s="55">
        <f t="shared" si="6"/>
        <v>0</v>
      </c>
      <c r="X21" s="55">
        <f t="shared" si="6"/>
        <v>0</v>
      </c>
      <c r="Y21" s="55">
        <f t="shared" si="6"/>
        <v>0</v>
      </c>
      <c r="Z21" s="55">
        <f t="shared" si="6"/>
        <v>0</v>
      </c>
      <c r="AA21" s="55">
        <f t="shared" si="6"/>
        <v>0</v>
      </c>
    </row>
    <row r="22" spans="2:28" s="68" customFormat="1" x14ac:dyDescent="0.25">
      <c r="B22" s="77">
        <f>меню!B47</f>
        <v>0</v>
      </c>
      <c r="C22" s="78">
        <v>200</v>
      </c>
      <c r="D22" s="66"/>
      <c r="E22" s="66"/>
      <c r="F22" s="66">
        <v>2</v>
      </c>
      <c r="G22" s="66">
        <v>2</v>
      </c>
      <c r="H22" s="66"/>
      <c r="I22" s="66"/>
      <c r="J22" s="66"/>
      <c r="K22" s="66">
        <v>40</v>
      </c>
      <c r="L22" s="66">
        <v>30</v>
      </c>
      <c r="M22" s="66"/>
      <c r="N22" s="66">
        <v>30</v>
      </c>
      <c r="O22" s="66"/>
      <c r="P22" s="66"/>
      <c r="Q22" s="66">
        <v>10</v>
      </c>
      <c r="R22" s="66">
        <v>10</v>
      </c>
      <c r="T22" s="66"/>
      <c r="U22" s="66"/>
      <c r="V22" s="66">
        <v>6</v>
      </c>
      <c r="W22" s="66"/>
      <c r="X22" s="66"/>
      <c r="Y22" s="66"/>
      <c r="Z22" s="66"/>
      <c r="AA22" s="66"/>
      <c r="AB22" s="68">
        <v>0.38</v>
      </c>
    </row>
    <row r="23" spans="2:28" s="68" customFormat="1" x14ac:dyDescent="0.25">
      <c r="B23" s="81" t="s">
        <v>84</v>
      </c>
      <c r="C23" s="78"/>
      <c r="D23" s="55">
        <f>$C$19*D22/1000</f>
        <v>0</v>
      </c>
      <c r="E23" s="55">
        <f t="shared" ref="E23:AB23" si="7">$C$19*E22/1000</f>
        <v>0</v>
      </c>
      <c r="F23" s="55">
        <f t="shared" si="7"/>
        <v>0</v>
      </c>
      <c r="G23" s="55">
        <f t="shared" si="7"/>
        <v>0</v>
      </c>
      <c r="H23" s="55"/>
      <c r="I23" s="55">
        <f t="shared" si="7"/>
        <v>0</v>
      </c>
      <c r="J23" s="55">
        <f t="shared" si="7"/>
        <v>0</v>
      </c>
      <c r="K23" s="55">
        <f t="shared" si="7"/>
        <v>0</v>
      </c>
      <c r="L23" s="55">
        <f t="shared" si="7"/>
        <v>0</v>
      </c>
      <c r="M23" s="55">
        <f t="shared" si="7"/>
        <v>0</v>
      </c>
      <c r="N23" s="55">
        <f t="shared" si="7"/>
        <v>0</v>
      </c>
      <c r="O23" s="55"/>
      <c r="P23" s="55">
        <f t="shared" si="7"/>
        <v>0</v>
      </c>
      <c r="Q23" s="55">
        <f t="shared" si="7"/>
        <v>0</v>
      </c>
      <c r="R23" s="55">
        <f t="shared" si="7"/>
        <v>0</v>
      </c>
      <c r="S23" s="55">
        <f t="shared" si="7"/>
        <v>0</v>
      </c>
      <c r="T23" s="55">
        <f t="shared" si="7"/>
        <v>0</v>
      </c>
      <c r="U23" s="55">
        <f t="shared" si="7"/>
        <v>0</v>
      </c>
      <c r="V23" s="55">
        <f t="shared" si="7"/>
        <v>0</v>
      </c>
      <c r="W23" s="55">
        <f t="shared" si="7"/>
        <v>0</v>
      </c>
      <c r="X23" s="55">
        <f t="shared" si="7"/>
        <v>0</v>
      </c>
      <c r="Y23" s="55">
        <f t="shared" si="7"/>
        <v>0</v>
      </c>
      <c r="Z23" s="55">
        <f t="shared" si="7"/>
        <v>0</v>
      </c>
      <c r="AA23" s="55">
        <f t="shared" si="7"/>
        <v>0</v>
      </c>
      <c r="AB23" s="55">
        <f t="shared" si="7"/>
        <v>0</v>
      </c>
    </row>
    <row r="24" spans="2:28" s="68" customFormat="1" x14ac:dyDescent="0.25">
      <c r="B24" s="77">
        <f>меню!B48</f>
        <v>0</v>
      </c>
      <c r="C24" s="74" t="s">
        <v>104</v>
      </c>
      <c r="D24" s="66"/>
      <c r="E24" s="66">
        <v>12</v>
      </c>
      <c r="F24" s="66">
        <v>4</v>
      </c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>
        <v>7.5</v>
      </c>
      <c r="S24" s="66">
        <v>50</v>
      </c>
      <c r="T24" s="66"/>
      <c r="U24" s="66"/>
      <c r="V24" s="66"/>
      <c r="W24" s="66">
        <v>3</v>
      </c>
      <c r="X24" s="66"/>
      <c r="Y24" s="66">
        <v>10</v>
      </c>
      <c r="Z24" s="66">
        <v>10</v>
      </c>
      <c r="AA24" s="66"/>
    </row>
    <row r="25" spans="2:28" s="68" customFormat="1" x14ac:dyDescent="0.25">
      <c r="B25" s="81" t="s">
        <v>84</v>
      </c>
      <c r="C25" s="74"/>
      <c r="D25" s="55">
        <f>$C$19*D24/1000</f>
        <v>0</v>
      </c>
      <c r="E25" s="55">
        <f t="shared" ref="E25:AA25" si="8">$C$19*E24/1000</f>
        <v>0</v>
      </c>
      <c r="F25" s="55">
        <f t="shared" si="8"/>
        <v>0</v>
      </c>
      <c r="G25" s="55">
        <f t="shared" si="8"/>
        <v>0</v>
      </c>
      <c r="H25" s="55"/>
      <c r="I25" s="55">
        <f t="shared" si="8"/>
        <v>0</v>
      </c>
      <c r="J25" s="55">
        <f t="shared" si="8"/>
        <v>0</v>
      </c>
      <c r="K25" s="55">
        <f t="shared" si="8"/>
        <v>0</v>
      </c>
      <c r="L25" s="55">
        <f t="shared" si="8"/>
        <v>0</v>
      </c>
      <c r="M25" s="55">
        <f t="shared" si="8"/>
        <v>0</v>
      </c>
      <c r="N25" s="55">
        <f t="shared" si="8"/>
        <v>0</v>
      </c>
      <c r="O25" s="55"/>
      <c r="P25" s="55">
        <f t="shared" si="8"/>
        <v>0</v>
      </c>
      <c r="Q25" s="55">
        <f t="shared" si="8"/>
        <v>0</v>
      </c>
      <c r="R25" s="55">
        <f t="shared" si="8"/>
        <v>0</v>
      </c>
      <c r="S25" s="55">
        <f t="shared" si="8"/>
        <v>0</v>
      </c>
      <c r="T25" s="55">
        <f t="shared" si="8"/>
        <v>0</v>
      </c>
      <c r="U25" s="55">
        <f t="shared" si="8"/>
        <v>0</v>
      </c>
      <c r="V25" s="55">
        <f t="shared" si="8"/>
        <v>0</v>
      </c>
      <c r="W25" s="55">
        <v>4</v>
      </c>
      <c r="X25" s="55">
        <f t="shared" si="8"/>
        <v>0</v>
      </c>
      <c r="Y25" s="55">
        <f t="shared" si="8"/>
        <v>0</v>
      </c>
      <c r="Z25" s="55">
        <f t="shared" si="8"/>
        <v>0</v>
      </c>
      <c r="AA25" s="55">
        <f t="shared" si="8"/>
        <v>0</v>
      </c>
    </row>
    <row r="26" spans="2:28" s="68" customFormat="1" x14ac:dyDescent="0.25">
      <c r="B26" s="77">
        <f>меню!B49</f>
        <v>0</v>
      </c>
      <c r="C26" s="74">
        <v>150</v>
      </c>
      <c r="D26" s="66"/>
      <c r="E26" s="66"/>
      <c r="F26" s="66">
        <v>4</v>
      </c>
      <c r="G26" s="66"/>
      <c r="H26" s="66"/>
      <c r="I26" s="66"/>
      <c r="J26" s="66"/>
      <c r="K26" s="66"/>
      <c r="L26" s="66">
        <v>60</v>
      </c>
      <c r="M26" s="66"/>
      <c r="N26" s="66">
        <v>80</v>
      </c>
      <c r="O26" s="66"/>
      <c r="P26" s="66"/>
      <c r="Q26" s="66">
        <v>20</v>
      </c>
      <c r="R26" s="66">
        <v>10</v>
      </c>
      <c r="S26" s="66"/>
      <c r="T26" s="66"/>
      <c r="U26" s="66"/>
      <c r="V26" s="66">
        <v>2</v>
      </c>
      <c r="W26" s="66"/>
      <c r="X26" s="66"/>
      <c r="Y26" s="66"/>
      <c r="Z26" s="66"/>
      <c r="AA26" s="66"/>
    </row>
    <row r="27" spans="2:28" s="68" customFormat="1" x14ac:dyDescent="0.25">
      <c r="B27" s="81" t="s">
        <v>84</v>
      </c>
      <c r="C27" s="74"/>
      <c r="D27" s="55">
        <f>$C$19*D26/1000</f>
        <v>0</v>
      </c>
      <c r="E27" s="55">
        <f t="shared" ref="E27:AA27" si="9">$C$19*E26/1000</f>
        <v>0</v>
      </c>
      <c r="F27" s="55">
        <f t="shared" si="9"/>
        <v>0</v>
      </c>
      <c r="G27" s="55">
        <f t="shared" si="9"/>
        <v>0</v>
      </c>
      <c r="H27" s="55"/>
      <c r="I27" s="55">
        <f t="shared" si="9"/>
        <v>0</v>
      </c>
      <c r="J27" s="55">
        <f t="shared" si="9"/>
        <v>0</v>
      </c>
      <c r="K27" s="55">
        <f t="shared" si="9"/>
        <v>0</v>
      </c>
      <c r="L27" s="55">
        <f t="shared" si="9"/>
        <v>0</v>
      </c>
      <c r="M27" s="55">
        <f t="shared" si="9"/>
        <v>0</v>
      </c>
      <c r="N27" s="55">
        <f t="shared" si="9"/>
        <v>0</v>
      </c>
      <c r="O27" s="55"/>
      <c r="P27" s="55">
        <f t="shared" si="9"/>
        <v>0</v>
      </c>
      <c r="Q27" s="55">
        <f t="shared" si="9"/>
        <v>0</v>
      </c>
      <c r="R27" s="55">
        <f t="shared" si="9"/>
        <v>0</v>
      </c>
      <c r="S27" s="55">
        <f t="shared" si="9"/>
        <v>0</v>
      </c>
      <c r="T27" s="55">
        <f t="shared" si="9"/>
        <v>0</v>
      </c>
      <c r="U27" s="55">
        <f t="shared" si="9"/>
        <v>0</v>
      </c>
      <c r="V27" s="55">
        <f t="shared" si="9"/>
        <v>0</v>
      </c>
      <c r="W27" s="55">
        <f t="shared" si="9"/>
        <v>0</v>
      </c>
      <c r="X27" s="55">
        <f t="shared" si="9"/>
        <v>0</v>
      </c>
      <c r="Y27" s="55">
        <f t="shared" si="9"/>
        <v>0</v>
      </c>
      <c r="Z27" s="55">
        <f t="shared" si="9"/>
        <v>0</v>
      </c>
      <c r="AA27" s="55">
        <f t="shared" si="9"/>
        <v>0</v>
      </c>
    </row>
    <row r="28" spans="2:28" x14ac:dyDescent="0.25">
      <c r="B28" s="73">
        <f>меню!B50</f>
        <v>0</v>
      </c>
      <c r="C28" s="74">
        <v>200</v>
      </c>
      <c r="D28" s="66"/>
      <c r="E28" s="66"/>
      <c r="F28" s="66"/>
      <c r="G28" s="66">
        <v>10</v>
      </c>
      <c r="H28" s="66"/>
      <c r="I28" s="66"/>
      <c r="J28" s="66">
        <v>40</v>
      </c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9"/>
      <c r="X28" s="66"/>
      <c r="Y28" s="66"/>
      <c r="Z28" s="66"/>
      <c r="AA28" s="66"/>
    </row>
    <row r="29" spans="2:28" x14ac:dyDescent="0.25">
      <c r="B29" s="81" t="s">
        <v>84</v>
      </c>
      <c r="C29" s="74"/>
      <c r="D29" s="55">
        <f>$C$19*D28/1000</f>
        <v>0</v>
      </c>
      <c r="E29" s="55">
        <f t="shared" ref="E29:AA29" si="10">$C$19*E28/1000</f>
        <v>0</v>
      </c>
      <c r="F29" s="55">
        <f t="shared" si="10"/>
        <v>0</v>
      </c>
      <c r="G29" s="55">
        <f t="shared" si="10"/>
        <v>0</v>
      </c>
      <c r="H29" s="55"/>
      <c r="I29" s="55">
        <f t="shared" si="10"/>
        <v>0</v>
      </c>
      <c r="J29" s="55">
        <f t="shared" si="10"/>
        <v>0</v>
      </c>
      <c r="K29" s="55">
        <f t="shared" si="10"/>
        <v>0</v>
      </c>
      <c r="L29" s="55">
        <f t="shared" si="10"/>
        <v>0</v>
      </c>
      <c r="M29" s="55">
        <f t="shared" si="10"/>
        <v>0</v>
      </c>
      <c r="N29" s="55">
        <f t="shared" si="10"/>
        <v>0</v>
      </c>
      <c r="O29" s="55"/>
      <c r="P29" s="55">
        <f t="shared" si="10"/>
        <v>0</v>
      </c>
      <c r="Q29" s="55">
        <f t="shared" si="10"/>
        <v>0</v>
      </c>
      <c r="R29" s="55">
        <f t="shared" si="10"/>
        <v>0</v>
      </c>
      <c r="S29" s="55">
        <f t="shared" si="10"/>
        <v>0</v>
      </c>
      <c r="T29" s="55">
        <f t="shared" si="10"/>
        <v>0</v>
      </c>
      <c r="U29" s="55">
        <f t="shared" si="10"/>
        <v>0</v>
      </c>
      <c r="V29" s="55">
        <f t="shared" si="10"/>
        <v>0</v>
      </c>
      <c r="W29" s="55">
        <f t="shared" si="10"/>
        <v>0</v>
      </c>
      <c r="X29" s="55">
        <f t="shared" si="10"/>
        <v>0</v>
      </c>
      <c r="Y29" s="55">
        <f t="shared" si="10"/>
        <v>0</v>
      </c>
      <c r="Z29" s="55">
        <f t="shared" si="10"/>
        <v>0</v>
      </c>
      <c r="AA29" s="55">
        <f t="shared" si="10"/>
        <v>0</v>
      </c>
    </row>
    <row r="30" spans="2:28" x14ac:dyDescent="0.25">
      <c r="B30" s="73">
        <f>меню!B51</f>
        <v>0</v>
      </c>
      <c r="C30" s="74">
        <v>30</v>
      </c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9"/>
      <c r="AA30" s="69">
        <v>30</v>
      </c>
    </row>
    <row r="31" spans="2:28" x14ac:dyDescent="0.25">
      <c r="B31" s="81" t="s">
        <v>84</v>
      </c>
      <c r="C31" s="74"/>
      <c r="D31" s="55">
        <f>$C$19*D30/1000</f>
        <v>0</v>
      </c>
      <c r="E31" s="55">
        <f t="shared" ref="E31:AA31" si="11">$C$19*E30/1000</f>
        <v>0</v>
      </c>
      <c r="F31" s="55">
        <f t="shared" si="11"/>
        <v>0</v>
      </c>
      <c r="G31" s="55">
        <f t="shared" si="11"/>
        <v>0</v>
      </c>
      <c r="H31" s="55"/>
      <c r="I31" s="55">
        <f t="shared" si="11"/>
        <v>0</v>
      </c>
      <c r="J31" s="55">
        <f t="shared" si="11"/>
        <v>0</v>
      </c>
      <c r="K31" s="55">
        <f t="shared" si="11"/>
        <v>0</v>
      </c>
      <c r="L31" s="55">
        <f t="shared" si="11"/>
        <v>0</v>
      </c>
      <c r="M31" s="55">
        <f t="shared" si="11"/>
        <v>0</v>
      </c>
      <c r="N31" s="55">
        <f t="shared" si="11"/>
        <v>0</v>
      </c>
      <c r="O31" s="55"/>
      <c r="P31" s="55">
        <f t="shared" si="11"/>
        <v>0</v>
      </c>
      <c r="Q31" s="55">
        <f t="shared" si="11"/>
        <v>0</v>
      </c>
      <c r="R31" s="55">
        <f t="shared" si="11"/>
        <v>0</v>
      </c>
      <c r="S31" s="55">
        <f t="shared" si="11"/>
        <v>0</v>
      </c>
      <c r="T31" s="55">
        <f t="shared" si="11"/>
        <v>0</v>
      </c>
      <c r="U31" s="55">
        <f t="shared" si="11"/>
        <v>0</v>
      </c>
      <c r="V31" s="55">
        <f t="shared" si="11"/>
        <v>0</v>
      </c>
      <c r="W31" s="55">
        <f t="shared" si="11"/>
        <v>0</v>
      </c>
      <c r="X31" s="55">
        <f t="shared" si="11"/>
        <v>0</v>
      </c>
      <c r="Y31" s="55">
        <f t="shared" si="11"/>
        <v>0</v>
      </c>
      <c r="Z31" s="55">
        <f t="shared" si="11"/>
        <v>0</v>
      </c>
      <c r="AA31" s="55">
        <f t="shared" si="11"/>
        <v>0</v>
      </c>
    </row>
    <row r="32" spans="2:28" x14ac:dyDescent="0.25">
      <c r="B32" s="73">
        <f>меню!B52</f>
        <v>0</v>
      </c>
      <c r="C32" s="75">
        <v>30</v>
      </c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55">
        <v>30</v>
      </c>
      <c r="AA32" s="55"/>
    </row>
    <row r="33" spans="2:28" x14ac:dyDescent="0.25">
      <c r="B33" s="81" t="s">
        <v>84</v>
      </c>
      <c r="C33" s="58"/>
      <c r="D33" s="55">
        <f>$C$19*D32/1000</f>
        <v>0</v>
      </c>
      <c r="E33" s="55">
        <f t="shared" ref="E33:AA33" si="12">$C$19*E32/1000</f>
        <v>0</v>
      </c>
      <c r="F33" s="55">
        <f t="shared" si="12"/>
        <v>0</v>
      </c>
      <c r="G33" s="55">
        <f t="shared" si="12"/>
        <v>0</v>
      </c>
      <c r="H33" s="55"/>
      <c r="I33" s="55">
        <f t="shared" si="12"/>
        <v>0</v>
      </c>
      <c r="J33" s="55">
        <f t="shared" si="12"/>
        <v>0</v>
      </c>
      <c r="K33" s="55">
        <f t="shared" si="12"/>
        <v>0</v>
      </c>
      <c r="L33" s="55">
        <f t="shared" si="12"/>
        <v>0</v>
      </c>
      <c r="M33" s="55">
        <f t="shared" si="12"/>
        <v>0</v>
      </c>
      <c r="N33" s="55">
        <f t="shared" si="12"/>
        <v>0</v>
      </c>
      <c r="O33" s="55"/>
      <c r="P33" s="55">
        <f t="shared" si="12"/>
        <v>0</v>
      </c>
      <c r="Q33" s="55">
        <f t="shared" si="12"/>
        <v>0</v>
      </c>
      <c r="R33" s="55">
        <f t="shared" si="12"/>
        <v>0</v>
      </c>
      <c r="S33" s="55">
        <f t="shared" si="12"/>
        <v>0</v>
      </c>
      <c r="T33" s="55">
        <f t="shared" si="12"/>
        <v>0</v>
      </c>
      <c r="U33" s="55">
        <f t="shared" si="12"/>
        <v>0</v>
      </c>
      <c r="V33" s="55">
        <f t="shared" si="12"/>
        <v>0</v>
      </c>
      <c r="W33" s="55">
        <f t="shared" si="12"/>
        <v>0</v>
      </c>
      <c r="X33" s="55">
        <f t="shared" si="12"/>
        <v>0</v>
      </c>
      <c r="Y33" s="55">
        <f t="shared" si="12"/>
        <v>0</v>
      </c>
      <c r="Z33" s="55">
        <f t="shared" si="12"/>
        <v>0</v>
      </c>
      <c r="AA33" s="55">
        <f t="shared" si="12"/>
        <v>0</v>
      </c>
    </row>
    <row r="34" spans="2:28" x14ac:dyDescent="0.25">
      <c r="B34" s="89" t="s">
        <v>92</v>
      </c>
      <c r="C34" s="92">
        <f>'4д'!C37</f>
        <v>300</v>
      </c>
      <c r="D34" s="90">
        <f>D21+D23+D25+D27+D29+D31+D33</f>
        <v>0</v>
      </c>
      <c r="E34" s="90">
        <f t="shared" ref="E34:AB34" si="13">E21+E23+E25+E27+E29+E31+E33</f>
        <v>0</v>
      </c>
      <c r="F34" s="90">
        <f t="shared" si="13"/>
        <v>0</v>
      </c>
      <c r="G34" s="90">
        <f t="shared" si="13"/>
        <v>0</v>
      </c>
      <c r="H34" s="90">
        <f t="shared" si="13"/>
        <v>0</v>
      </c>
      <c r="I34" s="90">
        <f t="shared" si="13"/>
        <v>0</v>
      </c>
      <c r="J34" s="90">
        <f t="shared" si="13"/>
        <v>0</v>
      </c>
      <c r="K34" s="90">
        <f t="shared" si="13"/>
        <v>0</v>
      </c>
      <c r="L34" s="90">
        <f t="shared" si="13"/>
        <v>0</v>
      </c>
      <c r="M34" s="90">
        <f t="shared" si="13"/>
        <v>0</v>
      </c>
      <c r="N34" s="90">
        <f t="shared" si="13"/>
        <v>0</v>
      </c>
      <c r="O34" s="90">
        <f t="shared" si="13"/>
        <v>0</v>
      </c>
      <c r="P34" s="90">
        <f t="shared" si="13"/>
        <v>0</v>
      </c>
      <c r="Q34" s="90">
        <f t="shared" si="13"/>
        <v>0</v>
      </c>
      <c r="R34" s="90">
        <f t="shared" si="13"/>
        <v>0</v>
      </c>
      <c r="S34" s="90">
        <f t="shared" si="13"/>
        <v>0</v>
      </c>
      <c r="T34" s="90">
        <f t="shared" si="13"/>
        <v>0</v>
      </c>
      <c r="U34" s="90">
        <f t="shared" si="13"/>
        <v>0</v>
      </c>
      <c r="V34" s="90">
        <f t="shared" si="13"/>
        <v>0</v>
      </c>
      <c r="W34" s="90">
        <f t="shared" si="13"/>
        <v>4</v>
      </c>
      <c r="X34" s="90">
        <f t="shared" si="13"/>
        <v>0</v>
      </c>
      <c r="Y34" s="90">
        <f t="shared" si="13"/>
        <v>0</v>
      </c>
      <c r="Z34" s="90">
        <f t="shared" si="13"/>
        <v>0</v>
      </c>
      <c r="AA34" s="90">
        <f t="shared" si="13"/>
        <v>0</v>
      </c>
      <c r="AB34" s="90">
        <f t="shared" si="13"/>
        <v>0</v>
      </c>
    </row>
    <row r="35" spans="2:28" x14ac:dyDescent="0.25">
      <c r="B35" s="55">
        <f>B20</f>
        <v>0</v>
      </c>
      <c r="C35" s="60">
        <v>100</v>
      </c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>
        <v>100</v>
      </c>
      <c r="R35" s="55"/>
      <c r="S35" s="55"/>
      <c r="T35" s="55"/>
      <c r="U35" s="55"/>
      <c r="V35" s="55"/>
      <c r="W35" s="55"/>
      <c r="X35" s="55">
        <v>10</v>
      </c>
      <c r="Y35" s="55"/>
      <c r="Z35" s="55"/>
      <c r="AA35" s="55"/>
    </row>
    <row r="36" spans="2:28" x14ac:dyDescent="0.25">
      <c r="B36" s="81" t="s">
        <v>84</v>
      </c>
      <c r="C36" s="60"/>
      <c r="D36" s="55">
        <f>$C$34*D35/1000</f>
        <v>0</v>
      </c>
      <c r="E36" s="55">
        <f t="shared" ref="E36:AA36" si="14">$C$34*E35/1000</f>
        <v>0</v>
      </c>
      <c r="F36" s="55">
        <f t="shared" si="14"/>
        <v>0</v>
      </c>
      <c r="G36" s="55">
        <f t="shared" si="14"/>
        <v>0</v>
      </c>
      <c r="H36" s="55"/>
      <c r="I36" s="55">
        <f t="shared" si="14"/>
        <v>0</v>
      </c>
      <c r="J36" s="55">
        <f t="shared" si="14"/>
        <v>0</v>
      </c>
      <c r="K36" s="55">
        <f t="shared" si="14"/>
        <v>0</v>
      </c>
      <c r="L36" s="55">
        <f t="shared" si="14"/>
        <v>0</v>
      </c>
      <c r="M36" s="55">
        <f t="shared" si="14"/>
        <v>0</v>
      </c>
      <c r="N36" s="55">
        <f t="shared" si="14"/>
        <v>0</v>
      </c>
      <c r="O36" s="55"/>
      <c r="P36" s="55">
        <f t="shared" si="14"/>
        <v>0</v>
      </c>
      <c r="Q36" s="55">
        <f t="shared" si="14"/>
        <v>30</v>
      </c>
      <c r="R36" s="55">
        <f t="shared" si="14"/>
        <v>0</v>
      </c>
      <c r="S36" s="55">
        <f t="shared" si="14"/>
        <v>0</v>
      </c>
      <c r="T36" s="55">
        <f t="shared" si="14"/>
        <v>0</v>
      </c>
      <c r="U36" s="55">
        <f t="shared" si="14"/>
        <v>0</v>
      </c>
      <c r="V36" s="55">
        <f t="shared" si="14"/>
        <v>0</v>
      </c>
      <c r="W36" s="55">
        <f t="shared" si="14"/>
        <v>0</v>
      </c>
      <c r="X36" s="55">
        <f t="shared" si="14"/>
        <v>3</v>
      </c>
      <c r="Y36" s="55">
        <f t="shared" si="14"/>
        <v>0</v>
      </c>
      <c r="Z36" s="55">
        <f t="shared" si="14"/>
        <v>0</v>
      </c>
      <c r="AA36" s="55">
        <f t="shared" si="14"/>
        <v>0</v>
      </c>
    </row>
    <row r="37" spans="2:28" x14ac:dyDescent="0.25">
      <c r="B37" s="55">
        <f>B22</f>
        <v>0</v>
      </c>
      <c r="C37" s="60">
        <v>250</v>
      </c>
      <c r="D37" s="66"/>
      <c r="E37" s="66"/>
      <c r="F37" s="66">
        <v>4</v>
      </c>
      <c r="G37" s="66">
        <v>2</v>
      </c>
      <c r="H37" s="66"/>
      <c r="I37" s="66"/>
      <c r="J37" s="66"/>
      <c r="K37" s="66">
        <v>45</v>
      </c>
      <c r="L37" s="66">
        <v>30</v>
      </c>
      <c r="M37" s="66"/>
      <c r="N37" s="66">
        <v>30</v>
      </c>
      <c r="O37" s="66"/>
      <c r="P37" s="66"/>
      <c r="Q37" s="66">
        <v>10</v>
      </c>
      <c r="R37" s="66">
        <v>10</v>
      </c>
      <c r="S37" s="66"/>
      <c r="T37" s="66"/>
      <c r="U37" s="66"/>
      <c r="V37" s="66">
        <v>6</v>
      </c>
      <c r="W37" s="66"/>
      <c r="X37" s="66"/>
      <c r="Y37" s="66"/>
      <c r="Z37" s="66"/>
      <c r="AA37" s="66"/>
    </row>
    <row r="38" spans="2:28" x14ac:dyDescent="0.25">
      <c r="B38" s="81" t="s">
        <v>84</v>
      </c>
      <c r="C38" s="60"/>
      <c r="D38" s="55">
        <f>$C$34*D37/1000</f>
        <v>0</v>
      </c>
      <c r="E38" s="55">
        <f t="shared" ref="E38:AA38" si="15">$C$34*E37/1000</f>
        <v>0</v>
      </c>
      <c r="F38" s="55">
        <f t="shared" si="15"/>
        <v>1.2</v>
      </c>
      <c r="G38" s="55">
        <f t="shared" si="15"/>
        <v>0.6</v>
      </c>
      <c r="H38" s="55"/>
      <c r="I38" s="55">
        <f t="shared" si="15"/>
        <v>0</v>
      </c>
      <c r="J38" s="55">
        <f t="shared" si="15"/>
        <v>0</v>
      </c>
      <c r="K38" s="55">
        <f t="shared" si="15"/>
        <v>13.5</v>
      </c>
      <c r="L38" s="55">
        <f t="shared" si="15"/>
        <v>9</v>
      </c>
      <c r="M38" s="55">
        <f t="shared" si="15"/>
        <v>0</v>
      </c>
      <c r="N38" s="55">
        <f t="shared" si="15"/>
        <v>9</v>
      </c>
      <c r="O38" s="55"/>
      <c r="P38" s="55">
        <f t="shared" si="15"/>
        <v>0</v>
      </c>
      <c r="Q38" s="55">
        <f t="shared" si="15"/>
        <v>3</v>
      </c>
      <c r="R38" s="55">
        <f t="shared" si="15"/>
        <v>3</v>
      </c>
      <c r="S38" s="55">
        <f t="shared" si="15"/>
        <v>0</v>
      </c>
      <c r="T38" s="55">
        <f t="shared" si="15"/>
        <v>0</v>
      </c>
      <c r="U38" s="55">
        <f t="shared" si="15"/>
        <v>0</v>
      </c>
      <c r="V38" s="55">
        <f t="shared" si="15"/>
        <v>1.8</v>
      </c>
      <c r="W38" s="55">
        <f t="shared" si="15"/>
        <v>0</v>
      </c>
      <c r="X38" s="55">
        <f t="shared" si="15"/>
        <v>0</v>
      </c>
      <c r="Y38" s="55">
        <f t="shared" si="15"/>
        <v>0</v>
      </c>
      <c r="Z38" s="55">
        <f t="shared" si="15"/>
        <v>0</v>
      </c>
      <c r="AA38" s="55">
        <f t="shared" si="15"/>
        <v>0</v>
      </c>
    </row>
    <row r="39" spans="2:28" x14ac:dyDescent="0.25">
      <c r="B39" s="55">
        <f>B24</f>
        <v>0</v>
      </c>
      <c r="C39" s="60" t="s">
        <v>104</v>
      </c>
      <c r="D39" s="66"/>
      <c r="E39" s="66">
        <v>12</v>
      </c>
      <c r="F39" s="66">
        <v>4</v>
      </c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>
        <v>7.5</v>
      </c>
      <c r="S39" s="66">
        <v>50</v>
      </c>
      <c r="T39" s="66"/>
      <c r="U39" s="66"/>
      <c r="V39" s="66"/>
      <c r="W39" s="66">
        <v>3</v>
      </c>
      <c r="X39" s="66"/>
      <c r="Y39" s="66">
        <v>10</v>
      </c>
      <c r="Z39" s="66">
        <v>10</v>
      </c>
      <c r="AA39" s="66"/>
    </row>
    <row r="40" spans="2:28" x14ac:dyDescent="0.25">
      <c r="B40" s="81" t="s">
        <v>84</v>
      </c>
      <c r="C40" s="60"/>
      <c r="D40" s="55">
        <f>$C$34*D39/1000</f>
        <v>0</v>
      </c>
      <c r="E40" s="55">
        <f t="shared" ref="E40:AA40" si="16">$C$34*E39/1000</f>
        <v>3.6</v>
      </c>
      <c r="F40" s="55">
        <f t="shared" si="16"/>
        <v>1.2</v>
      </c>
      <c r="G40" s="55">
        <f t="shared" si="16"/>
        <v>0</v>
      </c>
      <c r="H40" s="55"/>
      <c r="I40" s="55">
        <f t="shared" si="16"/>
        <v>0</v>
      </c>
      <c r="J40" s="55">
        <f t="shared" si="16"/>
        <v>0</v>
      </c>
      <c r="K40" s="55">
        <f t="shared" si="16"/>
        <v>0</v>
      </c>
      <c r="L40" s="55">
        <f t="shared" si="16"/>
        <v>0</v>
      </c>
      <c r="M40" s="55">
        <f t="shared" si="16"/>
        <v>0</v>
      </c>
      <c r="N40" s="55">
        <f t="shared" si="16"/>
        <v>0</v>
      </c>
      <c r="O40" s="55"/>
      <c r="P40" s="55">
        <f t="shared" si="16"/>
        <v>0</v>
      </c>
      <c r="Q40" s="55">
        <f t="shared" si="16"/>
        <v>0</v>
      </c>
      <c r="R40" s="55">
        <f t="shared" si="16"/>
        <v>2.25</v>
      </c>
      <c r="S40" s="55">
        <f t="shared" si="16"/>
        <v>15</v>
      </c>
      <c r="T40" s="55">
        <f t="shared" si="16"/>
        <v>0</v>
      </c>
      <c r="U40" s="55">
        <f t="shared" si="16"/>
        <v>0</v>
      </c>
      <c r="V40" s="55">
        <f t="shared" si="16"/>
        <v>0</v>
      </c>
      <c r="W40" s="55">
        <v>4</v>
      </c>
      <c r="X40" s="55">
        <f t="shared" si="16"/>
        <v>0</v>
      </c>
      <c r="Y40" s="55">
        <f t="shared" si="16"/>
        <v>3</v>
      </c>
      <c r="Z40" s="55">
        <f t="shared" si="16"/>
        <v>3</v>
      </c>
      <c r="AA40" s="55">
        <f t="shared" si="16"/>
        <v>0</v>
      </c>
    </row>
    <row r="41" spans="2:28" ht="13.5" customHeight="1" x14ac:dyDescent="0.25">
      <c r="B41" s="55">
        <f>B26</f>
        <v>0</v>
      </c>
      <c r="C41" s="60">
        <v>180</v>
      </c>
      <c r="D41" s="66"/>
      <c r="E41" s="66"/>
      <c r="F41" s="66">
        <v>4</v>
      </c>
      <c r="G41" s="66"/>
      <c r="H41" s="66"/>
      <c r="I41" s="66"/>
      <c r="J41" s="66"/>
      <c r="K41" s="66"/>
      <c r="L41" s="66">
        <v>80</v>
      </c>
      <c r="M41" s="66"/>
      <c r="N41" s="66">
        <v>60</v>
      </c>
      <c r="O41" s="66"/>
      <c r="P41" s="66"/>
      <c r="Q41" s="66">
        <v>20</v>
      </c>
      <c r="R41" s="66">
        <v>10</v>
      </c>
      <c r="S41" s="66"/>
      <c r="T41" s="66"/>
      <c r="U41" s="66"/>
      <c r="V41" s="66">
        <v>2</v>
      </c>
      <c r="W41" s="66"/>
      <c r="X41" s="66"/>
      <c r="Y41" s="66"/>
      <c r="Z41" s="66"/>
      <c r="AA41" s="66"/>
    </row>
    <row r="42" spans="2:28" x14ac:dyDescent="0.25">
      <c r="B42" s="81" t="s">
        <v>84</v>
      </c>
      <c r="C42" s="60"/>
      <c r="D42" s="55">
        <f>$C$34*D41/1000</f>
        <v>0</v>
      </c>
      <c r="E42" s="55">
        <f t="shared" ref="E42:AA42" si="17">$C$34*E41/1000</f>
        <v>0</v>
      </c>
      <c r="F42" s="55">
        <f t="shared" si="17"/>
        <v>1.2</v>
      </c>
      <c r="G42" s="55">
        <f t="shared" si="17"/>
        <v>0</v>
      </c>
      <c r="H42" s="55"/>
      <c r="I42" s="55">
        <f t="shared" si="17"/>
        <v>0</v>
      </c>
      <c r="J42" s="55">
        <f t="shared" si="17"/>
        <v>0</v>
      </c>
      <c r="K42" s="55">
        <f t="shared" si="17"/>
        <v>0</v>
      </c>
      <c r="L42" s="55">
        <f t="shared" si="17"/>
        <v>24</v>
      </c>
      <c r="M42" s="55">
        <f t="shared" si="17"/>
        <v>0</v>
      </c>
      <c r="N42" s="55">
        <f t="shared" si="17"/>
        <v>18</v>
      </c>
      <c r="O42" s="55"/>
      <c r="P42" s="55">
        <f t="shared" si="17"/>
        <v>0</v>
      </c>
      <c r="Q42" s="55">
        <f t="shared" si="17"/>
        <v>6</v>
      </c>
      <c r="R42" s="55">
        <f t="shared" si="17"/>
        <v>3</v>
      </c>
      <c r="S42" s="55">
        <f t="shared" si="17"/>
        <v>0</v>
      </c>
      <c r="T42" s="55">
        <f t="shared" si="17"/>
        <v>0</v>
      </c>
      <c r="U42" s="55">
        <f t="shared" si="17"/>
        <v>0</v>
      </c>
      <c r="V42" s="55">
        <f t="shared" si="17"/>
        <v>0.6</v>
      </c>
      <c r="W42" s="55">
        <f t="shared" si="17"/>
        <v>0</v>
      </c>
      <c r="X42" s="55">
        <f t="shared" si="17"/>
        <v>0</v>
      </c>
      <c r="Y42" s="55">
        <f t="shared" si="17"/>
        <v>0</v>
      </c>
      <c r="Z42" s="55">
        <f t="shared" si="17"/>
        <v>0</v>
      </c>
      <c r="AA42" s="55">
        <f t="shared" si="17"/>
        <v>0</v>
      </c>
    </row>
    <row r="43" spans="2:28" x14ac:dyDescent="0.25">
      <c r="B43" s="55">
        <f>B28</f>
        <v>0</v>
      </c>
      <c r="C43" s="60">
        <v>200</v>
      </c>
      <c r="D43" s="66"/>
      <c r="E43" s="66"/>
      <c r="F43" s="66"/>
      <c r="G43" s="66">
        <v>10</v>
      </c>
      <c r="H43" s="66"/>
      <c r="I43" s="66"/>
      <c r="J43" s="66">
        <v>40</v>
      </c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9"/>
      <c r="X43" s="66"/>
      <c r="Y43" s="66"/>
      <c r="Z43" s="66"/>
      <c r="AA43" s="66"/>
    </row>
    <row r="44" spans="2:28" x14ac:dyDescent="0.25">
      <c r="B44" s="81" t="s">
        <v>84</v>
      </c>
      <c r="C44" s="60"/>
      <c r="D44" s="55">
        <f>$C$34*D43/1000</f>
        <v>0</v>
      </c>
      <c r="E44" s="55">
        <f t="shared" ref="E44:AA44" si="18">$C$34*E43/1000</f>
        <v>0</v>
      </c>
      <c r="F44" s="55">
        <f t="shared" si="18"/>
        <v>0</v>
      </c>
      <c r="G44" s="55">
        <f t="shared" si="18"/>
        <v>3</v>
      </c>
      <c r="H44" s="55"/>
      <c r="I44" s="55">
        <f t="shared" si="18"/>
        <v>0</v>
      </c>
      <c r="J44" s="55">
        <f t="shared" si="18"/>
        <v>12</v>
      </c>
      <c r="K44" s="55">
        <f t="shared" si="18"/>
        <v>0</v>
      </c>
      <c r="L44" s="55">
        <f t="shared" si="18"/>
        <v>0</v>
      </c>
      <c r="M44" s="55">
        <f t="shared" si="18"/>
        <v>0</v>
      </c>
      <c r="N44" s="55">
        <f t="shared" si="18"/>
        <v>0</v>
      </c>
      <c r="O44" s="55"/>
      <c r="P44" s="55">
        <f t="shared" si="18"/>
        <v>0</v>
      </c>
      <c r="Q44" s="55">
        <f t="shared" si="18"/>
        <v>0</v>
      </c>
      <c r="R44" s="55">
        <f t="shared" si="18"/>
        <v>0</v>
      </c>
      <c r="S44" s="55">
        <f t="shared" si="18"/>
        <v>0</v>
      </c>
      <c r="T44" s="55">
        <f t="shared" si="18"/>
        <v>0</v>
      </c>
      <c r="U44" s="55">
        <f t="shared" si="18"/>
        <v>0</v>
      </c>
      <c r="V44" s="55">
        <f t="shared" si="18"/>
        <v>0</v>
      </c>
      <c r="W44" s="55">
        <f t="shared" si="18"/>
        <v>0</v>
      </c>
      <c r="X44" s="55">
        <f t="shared" si="18"/>
        <v>0</v>
      </c>
      <c r="Y44" s="55">
        <f t="shared" si="18"/>
        <v>0</v>
      </c>
      <c r="Z44" s="55">
        <f t="shared" si="18"/>
        <v>0</v>
      </c>
      <c r="AA44" s="55">
        <f t="shared" si="18"/>
        <v>0</v>
      </c>
    </row>
    <row r="45" spans="2:28" x14ac:dyDescent="0.25">
      <c r="B45" s="55">
        <f>B30</f>
        <v>0</v>
      </c>
      <c r="C45" s="60">
        <v>40</v>
      </c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9"/>
      <c r="AA45" s="69">
        <v>40</v>
      </c>
    </row>
    <row r="46" spans="2:28" x14ac:dyDescent="0.25">
      <c r="B46" s="81" t="s">
        <v>84</v>
      </c>
      <c r="C46" s="60"/>
      <c r="D46" s="55">
        <f>$C$34*D45/1000</f>
        <v>0</v>
      </c>
      <c r="E46" s="55">
        <f t="shared" ref="E46:AA46" si="19">$C$34*E45/1000</f>
        <v>0</v>
      </c>
      <c r="F46" s="55">
        <f t="shared" si="19"/>
        <v>0</v>
      </c>
      <c r="G46" s="55">
        <f t="shared" si="19"/>
        <v>0</v>
      </c>
      <c r="H46" s="55"/>
      <c r="I46" s="55">
        <f t="shared" si="19"/>
        <v>0</v>
      </c>
      <c r="J46" s="55">
        <f t="shared" si="19"/>
        <v>0</v>
      </c>
      <c r="K46" s="55">
        <f t="shared" si="19"/>
        <v>0</v>
      </c>
      <c r="L46" s="55">
        <f t="shared" si="19"/>
        <v>0</v>
      </c>
      <c r="M46" s="55">
        <f t="shared" si="19"/>
        <v>0</v>
      </c>
      <c r="N46" s="55">
        <f t="shared" si="19"/>
        <v>0</v>
      </c>
      <c r="O46" s="55"/>
      <c r="P46" s="55">
        <f t="shared" si="19"/>
        <v>0</v>
      </c>
      <c r="Q46" s="55">
        <f t="shared" si="19"/>
        <v>0</v>
      </c>
      <c r="R46" s="55">
        <f t="shared" si="19"/>
        <v>0</v>
      </c>
      <c r="S46" s="55">
        <f t="shared" si="19"/>
        <v>0</v>
      </c>
      <c r="T46" s="55">
        <f t="shared" si="19"/>
        <v>0</v>
      </c>
      <c r="U46" s="55">
        <f t="shared" si="19"/>
        <v>0</v>
      </c>
      <c r="V46" s="55">
        <f t="shared" si="19"/>
        <v>0</v>
      </c>
      <c r="W46" s="55">
        <f t="shared" si="19"/>
        <v>0</v>
      </c>
      <c r="X46" s="55">
        <f t="shared" si="19"/>
        <v>0</v>
      </c>
      <c r="Y46" s="55">
        <f t="shared" si="19"/>
        <v>0</v>
      </c>
      <c r="Z46" s="55">
        <f t="shared" si="19"/>
        <v>0</v>
      </c>
      <c r="AA46" s="55">
        <f t="shared" si="19"/>
        <v>12</v>
      </c>
    </row>
    <row r="47" spans="2:28" x14ac:dyDescent="0.25">
      <c r="B47" s="55">
        <f>B32</f>
        <v>0</v>
      </c>
      <c r="C47" s="60">
        <v>40</v>
      </c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55">
        <v>40</v>
      </c>
      <c r="AA47" s="55"/>
    </row>
    <row r="48" spans="2:28" x14ac:dyDescent="0.25">
      <c r="B48" s="81" t="s">
        <v>84</v>
      </c>
      <c r="C48" s="60"/>
      <c r="D48" s="55">
        <f>$C$34*D47/1000</f>
        <v>0</v>
      </c>
      <c r="E48" s="55">
        <f t="shared" ref="E48:AA48" si="20">$C$34*E47/1000</f>
        <v>0</v>
      </c>
      <c r="F48" s="55">
        <f t="shared" si="20"/>
        <v>0</v>
      </c>
      <c r="G48" s="55">
        <f t="shared" si="20"/>
        <v>0</v>
      </c>
      <c r="H48" s="55"/>
      <c r="I48" s="55">
        <f t="shared" si="20"/>
        <v>0</v>
      </c>
      <c r="J48" s="55">
        <f t="shared" si="20"/>
        <v>0</v>
      </c>
      <c r="K48" s="55">
        <f t="shared" si="20"/>
        <v>0</v>
      </c>
      <c r="L48" s="55">
        <f t="shared" si="20"/>
        <v>0</v>
      </c>
      <c r="M48" s="55">
        <f t="shared" si="20"/>
        <v>0</v>
      </c>
      <c r="N48" s="55">
        <f t="shared" si="20"/>
        <v>0</v>
      </c>
      <c r="O48" s="55"/>
      <c r="P48" s="55">
        <f t="shared" si="20"/>
        <v>0</v>
      </c>
      <c r="Q48" s="55">
        <f t="shared" si="20"/>
        <v>0</v>
      </c>
      <c r="R48" s="55">
        <f t="shared" si="20"/>
        <v>0</v>
      </c>
      <c r="S48" s="55">
        <f t="shared" si="20"/>
        <v>0</v>
      </c>
      <c r="T48" s="55">
        <f t="shared" si="20"/>
        <v>0</v>
      </c>
      <c r="U48" s="55">
        <f t="shared" si="20"/>
        <v>0</v>
      </c>
      <c r="V48" s="55">
        <f t="shared" si="20"/>
        <v>0</v>
      </c>
      <c r="W48" s="55">
        <f t="shared" si="20"/>
        <v>0</v>
      </c>
      <c r="X48" s="55">
        <f t="shared" si="20"/>
        <v>0</v>
      </c>
      <c r="Y48" s="55">
        <f t="shared" si="20"/>
        <v>0</v>
      </c>
      <c r="Z48" s="55">
        <f t="shared" si="20"/>
        <v>12</v>
      </c>
      <c r="AA48" s="55">
        <f t="shared" si="20"/>
        <v>0</v>
      </c>
    </row>
    <row r="49" spans="2:28" x14ac:dyDescent="0.25">
      <c r="B49" s="89" t="s">
        <v>94</v>
      </c>
      <c r="C49" s="90"/>
      <c r="D49" s="90">
        <f>D36+D38+D40+D42+D44+D46+D48</f>
        <v>0</v>
      </c>
      <c r="E49" s="90">
        <f t="shared" ref="E49:AB49" si="21">E36+E38+E40+E42+E44+E46+E48</f>
        <v>3.6</v>
      </c>
      <c r="F49" s="90">
        <f t="shared" si="21"/>
        <v>3.5999999999999996</v>
      </c>
      <c r="G49" s="90">
        <f t="shared" si="21"/>
        <v>3.6</v>
      </c>
      <c r="H49" s="90">
        <f t="shared" si="21"/>
        <v>0</v>
      </c>
      <c r="I49" s="90">
        <f t="shared" si="21"/>
        <v>0</v>
      </c>
      <c r="J49" s="90">
        <f t="shared" si="21"/>
        <v>12</v>
      </c>
      <c r="K49" s="90">
        <f t="shared" si="21"/>
        <v>13.5</v>
      </c>
      <c r="L49" s="90">
        <f t="shared" si="21"/>
        <v>33</v>
      </c>
      <c r="M49" s="90">
        <f t="shared" si="21"/>
        <v>0</v>
      </c>
      <c r="N49" s="90">
        <f t="shared" si="21"/>
        <v>27</v>
      </c>
      <c r="O49" s="90">
        <f t="shared" si="21"/>
        <v>0</v>
      </c>
      <c r="P49" s="90">
        <f t="shared" si="21"/>
        <v>0</v>
      </c>
      <c r="Q49" s="90">
        <f t="shared" si="21"/>
        <v>39</v>
      </c>
      <c r="R49" s="90">
        <f t="shared" si="21"/>
        <v>8.25</v>
      </c>
      <c r="S49" s="90">
        <f t="shared" si="21"/>
        <v>15</v>
      </c>
      <c r="T49" s="90">
        <f t="shared" si="21"/>
        <v>0</v>
      </c>
      <c r="U49" s="90">
        <f t="shared" si="21"/>
        <v>0</v>
      </c>
      <c r="V49" s="90">
        <f t="shared" si="21"/>
        <v>2.4</v>
      </c>
      <c r="W49" s="90">
        <f t="shared" si="21"/>
        <v>4</v>
      </c>
      <c r="X49" s="90">
        <f t="shared" si="21"/>
        <v>3</v>
      </c>
      <c r="Y49" s="90">
        <f t="shared" si="21"/>
        <v>3</v>
      </c>
      <c r="Z49" s="90">
        <f t="shared" si="21"/>
        <v>15</v>
      </c>
      <c r="AA49" s="90">
        <f t="shared" si="21"/>
        <v>12</v>
      </c>
      <c r="AB49" s="90">
        <f t="shared" si="21"/>
        <v>0</v>
      </c>
    </row>
    <row r="50" spans="2:28" x14ac:dyDescent="0.25">
      <c r="B50" s="55" t="s">
        <v>85</v>
      </c>
      <c r="C50" s="66"/>
      <c r="D50" s="84">
        <f>D19+D34+D49</f>
        <v>48</v>
      </c>
      <c r="E50" s="84">
        <f t="shared" ref="E50:AA50" si="22">E19+E34+E49</f>
        <v>15.6</v>
      </c>
      <c r="F50" s="84">
        <f t="shared" si="22"/>
        <v>5.3999999999999995</v>
      </c>
      <c r="G50" s="84">
        <f t="shared" si="22"/>
        <v>12.6</v>
      </c>
      <c r="H50" s="84">
        <f>H19+H34+H49</f>
        <v>18</v>
      </c>
      <c r="I50" s="84">
        <f t="shared" si="22"/>
        <v>0.6</v>
      </c>
      <c r="J50" s="84">
        <f t="shared" si="22"/>
        <v>72</v>
      </c>
      <c r="K50" s="84">
        <f t="shared" si="22"/>
        <v>13.5</v>
      </c>
      <c r="L50" s="84">
        <f t="shared" si="22"/>
        <v>33</v>
      </c>
      <c r="M50" s="84">
        <f t="shared" si="22"/>
        <v>0</v>
      </c>
      <c r="N50" s="84">
        <f t="shared" si="22"/>
        <v>27</v>
      </c>
      <c r="O50" s="84">
        <f t="shared" si="22"/>
        <v>0</v>
      </c>
      <c r="P50" s="84">
        <f t="shared" si="22"/>
        <v>4.32</v>
      </c>
      <c r="Q50" s="84">
        <f t="shared" si="22"/>
        <v>39</v>
      </c>
      <c r="R50" s="84">
        <f t="shared" si="22"/>
        <v>8.25</v>
      </c>
      <c r="S50" s="84">
        <f t="shared" si="22"/>
        <v>15</v>
      </c>
      <c r="T50" s="84">
        <f t="shared" si="22"/>
        <v>0</v>
      </c>
      <c r="U50" s="84">
        <f t="shared" si="22"/>
        <v>0</v>
      </c>
      <c r="V50" s="84">
        <f t="shared" si="22"/>
        <v>2.4</v>
      </c>
      <c r="W50" s="84">
        <f t="shared" si="22"/>
        <v>10.28</v>
      </c>
      <c r="X50" s="84">
        <f t="shared" si="22"/>
        <v>3</v>
      </c>
      <c r="Y50" s="84">
        <f t="shared" si="22"/>
        <v>3</v>
      </c>
      <c r="Z50" s="84">
        <f t="shared" si="22"/>
        <v>33</v>
      </c>
      <c r="AA50" s="84">
        <f t="shared" si="22"/>
        <v>12</v>
      </c>
      <c r="AB50" s="84">
        <f>AB19+AB34+AB49</f>
        <v>0</v>
      </c>
    </row>
  </sheetData>
  <mergeCells count="2">
    <mergeCell ref="C4:D4"/>
    <mergeCell ref="Q3:T3"/>
  </mergeCells>
  <pageMargins left="0.7" right="0.7" top="0.75" bottom="0.75" header="0.3" footer="0.3"/>
  <pageSetup paperSize="9" scale="5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90" zoomScaleNormal="90" workbookViewId="0">
      <selection activeCell="I23" sqref="I23"/>
    </sheetView>
  </sheetViews>
  <sheetFormatPr defaultRowHeight="15" x14ac:dyDescent="0.25"/>
  <sheetData/>
  <sortState ref="D5:Y5">
    <sortCondition ref="D4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L43"/>
  <sheetViews>
    <sheetView workbookViewId="0">
      <pane xSplit="4" ySplit="2" topLeftCell="E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3" max="3" width="3.7109375" customWidth="1"/>
    <col min="4" max="4" width="40.42578125" customWidth="1"/>
    <col min="5" max="5" width="11.85546875" customWidth="1"/>
    <col min="6" max="6" width="11.7109375" customWidth="1"/>
    <col min="7" max="7" width="16.28515625" customWidth="1"/>
    <col min="8" max="8" width="15.5703125" customWidth="1"/>
    <col min="9" max="9" width="15.7109375" customWidth="1"/>
    <col min="10" max="10" width="16.140625" customWidth="1"/>
    <col min="11" max="11" width="0" hidden="1" customWidth="1"/>
    <col min="12" max="12" width="12.85546875" customWidth="1"/>
  </cols>
  <sheetData>
    <row r="1" spans="4:12" ht="15.75" thickBot="1" x14ac:dyDescent="0.3"/>
    <row r="2" spans="4:12" x14ac:dyDescent="0.25">
      <c r="D2" s="151" t="s">
        <v>142</v>
      </c>
      <c r="E2" s="151" t="s">
        <v>136</v>
      </c>
      <c r="F2" s="151" t="s">
        <v>137</v>
      </c>
      <c r="G2" s="151" t="s">
        <v>138</v>
      </c>
      <c r="H2" s="151" t="s">
        <v>139</v>
      </c>
      <c r="I2" s="152" t="s">
        <v>140</v>
      </c>
      <c r="J2" s="153" t="s">
        <v>162</v>
      </c>
    </row>
    <row r="3" spans="4:12" x14ac:dyDescent="0.25">
      <c r="D3" s="147" t="s">
        <v>146</v>
      </c>
      <c r="E3" s="83"/>
      <c r="F3" s="83"/>
      <c r="G3" s="83">
        <f>'3д'!$P$6</f>
        <v>0</v>
      </c>
      <c r="H3" s="83"/>
      <c r="I3" s="180"/>
      <c r="J3" s="156">
        <f t="shared" ref="J3:J43" si="0">E3+F3+G3+H3+I3</f>
        <v>0</v>
      </c>
      <c r="K3">
        <f>J3*$N$1</f>
        <v>0</v>
      </c>
    </row>
    <row r="4" spans="4:12" x14ac:dyDescent="0.25">
      <c r="D4" s="147" t="s">
        <v>117</v>
      </c>
      <c r="E4" s="83"/>
      <c r="F4" s="83"/>
      <c r="G4" s="83"/>
      <c r="H4" s="83">
        <f>'4д'!$L$11</f>
        <v>36.6</v>
      </c>
      <c r="I4" s="180"/>
      <c r="J4" s="156">
        <f t="shared" si="0"/>
        <v>36.6</v>
      </c>
      <c r="K4">
        <f>J4*$N$1</f>
        <v>0</v>
      </c>
    </row>
    <row r="5" spans="4:12" x14ac:dyDescent="0.25">
      <c r="D5" s="147" t="s">
        <v>147</v>
      </c>
      <c r="E5" s="83"/>
      <c r="F5" s="83"/>
      <c r="G5" s="83"/>
      <c r="H5" s="83">
        <f>'4д'!$I$11</f>
        <v>3</v>
      </c>
      <c r="I5" s="180"/>
      <c r="J5" s="156">
        <f t="shared" si="0"/>
        <v>3</v>
      </c>
      <c r="K5">
        <f t="shared" ref="K5:K43" si="1">J5*$N$1</f>
        <v>0</v>
      </c>
    </row>
    <row r="6" spans="4:12" x14ac:dyDescent="0.25">
      <c r="D6" s="147" t="s">
        <v>148</v>
      </c>
      <c r="E6" s="148">
        <f>'1 д'!$M$6</f>
        <v>0</v>
      </c>
      <c r="F6" s="83">
        <f>'2д'!$L$55</f>
        <v>0.21000000000000002</v>
      </c>
      <c r="G6" s="83"/>
      <c r="H6" s="83"/>
      <c r="I6" s="180">
        <f>'5д'!$L$8</f>
        <v>33</v>
      </c>
      <c r="J6" s="156">
        <f t="shared" si="0"/>
        <v>33.21</v>
      </c>
      <c r="K6">
        <f t="shared" si="1"/>
        <v>0</v>
      </c>
    </row>
    <row r="7" spans="4:12" x14ac:dyDescent="0.25">
      <c r="D7" s="147" t="s">
        <v>116</v>
      </c>
      <c r="E7" s="148"/>
      <c r="F7" s="83"/>
      <c r="G7" s="83">
        <f>'3д'!$K$6</f>
        <v>0</v>
      </c>
      <c r="H7" s="83"/>
      <c r="I7" s="180"/>
      <c r="J7" s="156">
        <f t="shared" si="0"/>
        <v>0</v>
      </c>
      <c r="K7">
        <f t="shared" si="1"/>
        <v>0</v>
      </c>
      <c r="L7" s="125"/>
    </row>
    <row r="8" spans="4:12" x14ac:dyDescent="0.25">
      <c r="D8" s="147" t="s">
        <v>149</v>
      </c>
      <c r="E8" s="148">
        <f>'1 д'!$L$6</f>
        <v>0.1</v>
      </c>
      <c r="F8" s="83">
        <f>'2д'!$K$55</f>
        <v>0.435</v>
      </c>
      <c r="G8" s="83">
        <f>'3д'!$L$6</f>
        <v>0</v>
      </c>
      <c r="H8" s="83">
        <f>'4д'!$N$11</f>
        <v>15</v>
      </c>
      <c r="I8" s="180">
        <f>'5д'!$N$8</f>
        <v>27</v>
      </c>
      <c r="J8" s="156">
        <f t="shared" si="0"/>
        <v>42.534999999999997</v>
      </c>
      <c r="K8">
        <f t="shared" si="1"/>
        <v>0</v>
      </c>
    </row>
    <row r="9" spans="4:12" x14ac:dyDescent="0.25">
      <c r="D9" s="147" t="s">
        <v>171</v>
      </c>
      <c r="E9" s="133"/>
      <c r="F9" s="83">
        <f>'2д'!$Y$55</f>
        <v>1.4999999999999999E-2</v>
      </c>
      <c r="G9" s="83"/>
      <c r="H9" s="83"/>
      <c r="I9" s="180"/>
      <c r="J9" s="156">
        <f t="shared" si="0"/>
        <v>1.4999999999999999E-2</v>
      </c>
      <c r="K9">
        <f t="shared" si="1"/>
        <v>0</v>
      </c>
    </row>
    <row r="10" spans="4:12" x14ac:dyDescent="0.25">
      <c r="D10" s="147" t="s">
        <v>62</v>
      </c>
      <c r="E10" s="133"/>
      <c r="F10" s="83"/>
      <c r="G10" s="83">
        <f>'3д'!$M$6</f>
        <v>0</v>
      </c>
      <c r="H10" s="83"/>
      <c r="I10" s="180"/>
      <c r="J10" s="156">
        <f t="shared" si="0"/>
        <v>0</v>
      </c>
      <c r="K10">
        <f t="shared" si="1"/>
        <v>0</v>
      </c>
    </row>
    <row r="11" spans="4:12" x14ac:dyDescent="0.25">
      <c r="D11" s="147" t="s">
        <v>134</v>
      </c>
      <c r="E11" s="148">
        <f>'1 д'!$T$6</f>
        <v>6.2E-2</v>
      </c>
      <c r="F11" s="83"/>
      <c r="G11" s="83"/>
      <c r="H11" s="83">
        <f>'4д'!$E$11</f>
        <v>24</v>
      </c>
      <c r="I11" s="180"/>
      <c r="J11" s="156">
        <f t="shared" si="0"/>
        <v>24.062000000000001</v>
      </c>
      <c r="K11">
        <f t="shared" si="1"/>
        <v>0</v>
      </c>
    </row>
    <row r="12" spans="4:12" x14ac:dyDescent="0.25">
      <c r="D12" s="147" t="s">
        <v>25</v>
      </c>
      <c r="E12" s="148">
        <f>'1 д'!$C$6</f>
        <v>0.04</v>
      </c>
      <c r="F12" s="83"/>
      <c r="G12" s="83"/>
      <c r="H12" s="83"/>
      <c r="I12" s="180"/>
      <c r="J12" s="156">
        <f t="shared" si="0"/>
        <v>0.04</v>
      </c>
      <c r="K12">
        <f t="shared" si="1"/>
        <v>0</v>
      </c>
    </row>
    <row r="13" spans="4:12" x14ac:dyDescent="0.25">
      <c r="D13" s="147" t="s">
        <v>63</v>
      </c>
      <c r="E13" s="148">
        <f>'1 д'!C48</f>
        <v>0.01</v>
      </c>
      <c r="F13" s="83"/>
      <c r="G13" s="83">
        <f>'3д'!$R$6</f>
        <v>0</v>
      </c>
      <c r="H13" s="83"/>
      <c r="I13" s="180"/>
      <c r="J13" s="156">
        <f t="shared" si="0"/>
        <v>0.01</v>
      </c>
      <c r="K13">
        <f t="shared" si="1"/>
        <v>0</v>
      </c>
    </row>
    <row r="14" spans="4:12" x14ac:dyDescent="0.25">
      <c r="D14" s="147" t="s">
        <v>163</v>
      </c>
      <c r="E14" s="148"/>
      <c r="F14" s="83">
        <f>'2д'!AB6</f>
        <v>4.3790000000000003E-2</v>
      </c>
      <c r="G14" s="83"/>
      <c r="H14" s="83">
        <f>'4д'!$Q$11</f>
        <v>18.600000000000001</v>
      </c>
      <c r="I14" s="180">
        <f>'5д'!$T$8</f>
        <v>0</v>
      </c>
      <c r="J14" s="156">
        <f t="shared" si="0"/>
        <v>18.643790000000003</v>
      </c>
      <c r="K14">
        <f t="shared" si="1"/>
        <v>0</v>
      </c>
    </row>
    <row r="15" spans="4:12" x14ac:dyDescent="0.25">
      <c r="D15" s="147" t="s">
        <v>56</v>
      </c>
      <c r="E15" s="133"/>
      <c r="F15" s="83">
        <f>'2д'!$T$55</f>
        <v>1.4999999999999999E-2</v>
      </c>
      <c r="G15" s="83"/>
      <c r="H15" s="83"/>
      <c r="I15" s="180">
        <f>'5д'!$P$8</f>
        <v>4.32</v>
      </c>
      <c r="J15" s="156">
        <f t="shared" si="0"/>
        <v>4.335</v>
      </c>
      <c r="K15">
        <f t="shared" si="1"/>
        <v>0</v>
      </c>
    </row>
    <row r="16" spans="4:12" x14ac:dyDescent="0.25">
      <c r="D16" s="168" t="s">
        <v>150</v>
      </c>
      <c r="E16" s="148">
        <f>'1 д'!$Q$6</f>
        <v>7.0000000000000007E-2</v>
      </c>
      <c r="F16" s="83">
        <f>'2д'!$D$55</f>
        <v>0.11161</v>
      </c>
      <c r="G16" s="83"/>
      <c r="H16" s="83">
        <f>'4д'!$R$11</f>
        <v>64.2</v>
      </c>
      <c r="I16" s="180"/>
      <c r="J16" s="156">
        <f t="shared" si="0"/>
        <v>64.381610000000009</v>
      </c>
      <c r="K16">
        <f t="shared" si="1"/>
        <v>0</v>
      </c>
    </row>
    <row r="17" spans="4:11" x14ac:dyDescent="0.25">
      <c r="D17" s="147" t="s">
        <v>151</v>
      </c>
      <c r="E17" s="148">
        <f>'1 д'!$H$6</f>
        <v>7.0000000000000001E-3</v>
      </c>
      <c r="F17" s="83"/>
      <c r="G17" s="83"/>
      <c r="H17" s="83"/>
      <c r="I17" s="180"/>
      <c r="J17" s="156">
        <f t="shared" si="0"/>
        <v>7.0000000000000001E-3</v>
      </c>
      <c r="K17">
        <f t="shared" si="1"/>
        <v>0</v>
      </c>
    </row>
    <row r="18" spans="4:11" x14ac:dyDescent="0.25">
      <c r="D18" s="147" t="s">
        <v>129</v>
      </c>
      <c r="E18" s="148"/>
      <c r="F18" s="83"/>
      <c r="G18" s="83"/>
      <c r="H18" s="83"/>
      <c r="I18" s="180">
        <f>'5д'!$AB$8</f>
        <v>0</v>
      </c>
      <c r="J18" s="156">
        <f t="shared" si="0"/>
        <v>0</v>
      </c>
      <c r="K18">
        <f t="shared" si="1"/>
        <v>0</v>
      </c>
    </row>
    <row r="19" spans="4:11" x14ac:dyDescent="0.25">
      <c r="D19" s="147" t="s">
        <v>152</v>
      </c>
      <c r="E19" s="148">
        <f>'1 д'!$O$6</f>
        <v>2.3599999999999999E-2</v>
      </c>
      <c r="F19" s="83">
        <f>'2д'!$N$55</f>
        <v>6.0200000000000004E-2</v>
      </c>
      <c r="G19" s="83">
        <f>'3д'!$O$6</f>
        <v>0</v>
      </c>
      <c r="H19" s="83">
        <f>'4д'!$P$11</f>
        <v>5.88</v>
      </c>
      <c r="I19" s="180">
        <f>'5д'!$R$8</f>
        <v>8.25</v>
      </c>
      <c r="J19" s="156">
        <f t="shared" si="0"/>
        <v>14.213799999999999</v>
      </c>
      <c r="K19">
        <f t="shared" si="1"/>
        <v>0</v>
      </c>
    </row>
    <row r="20" spans="4:11" x14ac:dyDescent="0.25">
      <c r="D20" s="147" t="s">
        <v>32</v>
      </c>
      <c r="E20" s="148"/>
      <c r="F20" s="83"/>
      <c r="G20" s="83">
        <f>'3д'!$D$6</f>
        <v>0</v>
      </c>
      <c r="H20" s="83">
        <f>'4д'!$K$11</f>
        <v>4.8</v>
      </c>
      <c r="I20" s="180"/>
      <c r="J20" s="156">
        <f t="shared" si="0"/>
        <v>4.8</v>
      </c>
      <c r="K20">
        <f t="shared" si="1"/>
        <v>0</v>
      </c>
    </row>
    <row r="21" spans="4:11" x14ac:dyDescent="0.25">
      <c r="D21" s="147" t="s">
        <v>33</v>
      </c>
      <c r="E21" s="148">
        <f>'1 д'!$X$6</f>
        <v>9.4999999999999998E-3</v>
      </c>
      <c r="F21" s="83">
        <f>'2д'!$X$55</f>
        <v>6.0000000000000001E-3</v>
      </c>
      <c r="G21" s="83">
        <f>'3д'!$V$6</f>
        <v>0</v>
      </c>
      <c r="H21" s="83">
        <f>'4д'!$U$11</f>
        <v>3.6</v>
      </c>
      <c r="I21" s="180">
        <f>'5д'!$X$8</f>
        <v>3</v>
      </c>
      <c r="J21" s="156">
        <f t="shared" si="0"/>
        <v>6.6154999999999999</v>
      </c>
      <c r="K21">
        <f t="shared" si="1"/>
        <v>0</v>
      </c>
    </row>
    <row r="22" spans="4:11" x14ac:dyDescent="0.25">
      <c r="D22" s="147" t="s">
        <v>153</v>
      </c>
      <c r="E22" s="148">
        <f>'1 д'!$E$6</f>
        <v>6.0000000000000001E-3</v>
      </c>
      <c r="F22" s="83">
        <f>'2д'!$F$55</f>
        <v>1.6070000000000001E-2</v>
      </c>
      <c r="G22" s="83">
        <f>'3д'!$F$6</f>
        <v>0</v>
      </c>
      <c r="H22" s="83">
        <f>'4д'!$G$11</f>
        <v>3.6</v>
      </c>
      <c r="I22" s="180">
        <f>'5д'!$F$8</f>
        <v>5.3999999999999995</v>
      </c>
      <c r="J22" s="156">
        <f t="shared" si="0"/>
        <v>9.0220699999999994</v>
      </c>
      <c r="K22">
        <f t="shared" si="1"/>
        <v>0</v>
      </c>
    </row>
    <row r="23" spans="4:11" x14ac:dyDescent="0.25">
      <c r="D23" s="147" t="s">
        <v>132</v>
      </c>
      <c r="E23" s="133">
        <f>'2д'!$R$55</f>
        <v>0.15</v>
      </c>
      <c r="F23" s="83"/>
      <c r="G23" s="83"/>
      <c r="H23" s="83"/>
      <c r="I23" s="180">
        <f>'5д'!$S$8</f>
        <v>15</v>
      </c>
      <c r="J23" s="156">
        <f t="shared" si="0"/>
        <v>15.15</v>
      </c>
      <c r="K23">
        <f t="shared" si="1"/>
        <v>0</v>
      </c>
    </row>
    <row r="24" spans="4:11" x14ac:dyDescent="0.25">
      <c r="D24" s="147" t="s">
        <v>144</v>
      </c>
      <c r="E24" s="148">
        <f>'1 д'!$D$6</f>
        <v>8.5000000000000006E-2</v>
      </c>
      <c r="F24" s="83">
        <f>'2д'!$E$55</f>
        <v>7.0000000000000007E-2</v>
      </c>
      <c r="G24" s="83">
        <f>'3д'!$E$6</f>
        <v>0</v>
      </c>
      <c r="H24" s="83">
        <f>'4д'!$F$11</f>
        <v>48</v>
      </c>
      <c r="I24" s="180">
        <f>'5д'!$E$8</f>
        <v>15.6</v>
      </c>
      <c r="J24" s="156">
        <f t="shared" si="0"/>
        <v>63.755000000000003</v>
      </c>
      <c r="K24">
        <f t="shared" si="1"/>
        <v>0</v>
      </c>
    </row>
    <row r="25" spans="4:11" x14ac:dyDescent="0.25">
      <c r="D25" s="147" t="s">
        <v>154</v>
      </c>
      <c r="E25" s="148">
        <f>'1 д'!$N$6</f>
        <v>1.4700000000000001E-2</v>
      </c>
      <c r="F25" s="83">
        <v>0.2</v>
      </c>
      <c r="G25" s="83">
        <f>'3д'!$N$6</f>
        <v>0</v>
      </c>
      <c r="H25" s="83">
        <f>'4д'!$O$11</f>
        <v>9.6</v>
      </c>
      <c r="I25" s="180">
        <f>'5д'!Q50</f>
        <v>39</v>
      </c>
      <c r="J25" s="156">
        <f t="shared" si="0"/>
        <v>48.814700000000002</v>
      </c>
      <c r="K25">
        <f t="shared" si="1"/>
        <v>0</v>
      </c>
    </row>
    <row r="26" spans="4:11" x14ac:dyDescent="0.25">
      <c r="D26" s="147" t="s">
        <v>155</v>
      </c>
      <c r="E26" s="148">
        <f>'1 д'!$S$6</f>
        <v>1.5E-3</v>
      </c>
      <c r="F26" s="83">
        <f>'2д'!$Q$55</f>
        <v>1.5E-3</v>
      </c>
      <c r="G26" s="83"/>
      <c r="H26" s="83"/>
      <c r="I26" s="180"/>
      <c r="J26" s="156">
        <f t="shared" si="0"/>
        <v>3.0000000000000001E-3</v>
      </c>
      <c r="K26">
        <f t="shared" si="1"/>
        <v>0</v>
      </c>
    </row>
    <row r="27" spans="4:11" x14ac:dyDescent="0.25">
      <c r="D27" s="147" t="s">
        <v>113</v>
      </c>
      <c r="E27" s="146">
        <f>'1 д'!Y6</f>
        <v>1.6750000000000001E-2</v>
      </c>
      <c r="F27" s="83">
        <f>'2д'!$J$55</f>
        <v>0.06</v>
      </c>
      <c r="G27" s="83"/>
      <c r="H27" s="83">
        <f>'4д'!$M$11</f>
        <v>30</v>
      </c>
      <c r="I27" s="180"/>
      <c r="J27" s="156">
        <f>E27+F27+G27+H27+I27</f>
        <v>30.076750000000001</v>
      </c>
      <c r="K27">
        <f t="shared" si="1"/>
        <v>0</v>
      </c>
    </row>
    <row r="28" spans="4:11" x14ac:dyDescent="0.25">
      <c r="D28" s="147" t="s">
        <v>156</v>
      </c>
      <c r="E28" s="148">
        <f>'1 д'!$F$6</f>
        <v>2.58E-2</v>
      </c>
      <c r="F28" s="83">
        <f>'2д'!$G$55</f>
        <v>0.02</v>
      </c>
      <c r="G28" s="83">
        <f>'3д'!$G$6</f>
        <v>0</v>
      </c>
      <c r="H28" s="83">
        <f>'4д'!$H$11</f>
        <v>9</v>
      </c>
      <c r="I28" s="180">
        <f>'5д'!$G$8</f>
        <v>12.6</v>
      </c>
      <c r="J28" s="156">
        <f t="shared" si="0"/>
        <v>21.645800000000001</v>
      </c>
      <c r="K28">
        <f t="shared" si="1"/>
        <v>0</v>
      </c>
    </row>
    <row r="29" spans="4:11" x14ac:dyDescent="0.25">
      <c r="D29" s="147" t="s">
        <v>157</v>
      </c>
      <c r="E29" s="148">
        <f>'1 д'!$P$6</f>
        <v>8.1629999999999994E-2</v>
      </c>
      <c r="F29" s="83"/>
      <c r="G29" s="83"/>
      <c r="H29" s="83"/>
      <c r="I29" s="180">
        <f>'5д'!$K$8</f>
        <v>13.5</v>
      </c>
      <c r="J29" s="156">
        <f t="shared" si="0"/>
        <v>13.581630000000001</v>
      </c>
      <c r="K29">
        <f t="shared" si="1"/>
        <v>0</v>
      </c>
    </row>
    <row r="30" spans="4:11" x14ac:dyDescent="0.25">
      <c r="D30" s="147" t="s">
        <v>164</v>
      </c>
      <c r="E30" s="133">
        <f>'2д'!$U$55</f>
        <v>0.2</v>
      </c>
      <c r="F30" s="83"/>
      <c r="G30" s="83">
        <f>'3д'!$S$6</f>
        <v>0</v>
      </c>
      <c r="H30" s="83"/>
      <c r="I30" s="180"/>
      <c r="J30" s="156">
        <f t="shared" si="0"/>
        <v>0.2</v>
      </c>
      <c r="K30">
        <f t="shared" si="1"/>
        <v>0</v>
      </c>
    </row>
    <row r="31" spans="4:11" x14ac:dyDescent="0.25">
      <c r="D31" s="147" t="s">
        <v>158</v>
      </c>
      <c r="E31" s="148">
        <f>'1 д'!$K$6</f>
        <v>9.1000000000000004E-3</v>
      </c>
      <c r="F31" s="148">
        <f>'1 д'!$K$6</f>
        <v>9.1000000000000004E-3</v>
      </c>
      <c r="G31" s="148">
        <f>'1 д'!$K$6</f>
        <v>9.1000000000000004E-3</v>
      </c>
      <c r="H31" s="148">
        <f>'1 д'!$K$6</f>
        <v>9.1000000000000004E-3</v>
      </c>
      <c r="I31" s="148">
        <f>'1 д'!$K$6</f>
        <v>9.1000000000000004E-3</v>
      </c>
      <c r="J31" s="156">
        <f t="shared" si="0"/>
        <v>4.5499999999999999E-2</v>
      </c>
      <c r="K31">
        <f t="shared" si="1"/>
        <v>0</v>
      </c>
    </row>
    <row r="32" spans="4:11" x14ac:dyDescent="0.25">
      <c r="D32" s="147" t="s">
        <v>143</v>
      </c>
      <c r="E32" s="133"/>
      <c r="F32" s="83">
        <f>'2д'!$P$55</f>
        <v>0.01</v>
      </c>
      <c r="G32" s="83"/>
      <c r="H32" s="83"/>
      <c r="I32" s="180"/>
      <c r="J32" s="156">
        <f t="shared" si="0"/>
        <v>0.01</v>
      </c>
      <c r="K32">
        <f t="shared" si="1"/>
        <v>0</v>
      </c>
    </row>
    <row r="33" spans="4:11" x14ac:dyDescent="0.25">
      <c r="D33" s="147" t="s">
        <v>192</v>
      </c>
      <c r="E33" s="133"/>
      <c r="F33" s="83"/>
      <c r="G33" s="83"/>
      <c r="H33" s="83"/>
      <c r="I33" s="180">
        <f>'5д'!$H$8</f>
        <v>18</v>
      </c>
      <c r="J33" s="156">
        <f t="shared" si="0"/>
        <v>18</v>
      </c>
      <c r="K33">
        <f t="shared" si="1"/>
        <v>0</v>
      </c>
    </row>
    <row r="34" spans="4:11" x14ac:dyDescent="0.25">
      <c r="D34" s="147" t="s">
        <v>159</v>
      </c>
      <c r="E34" s="133"/>
      <c r="F34" s="83">
        <f>'2д'!$W$55</f>
        <v>1.2E-2</v>
      </c>
      <c r="G34" s="83">
        <f>'3д'!$U$6</f>
        <v>0</v>
      </c>
      <c r="H34" s="83"/>
      <c r="I34" s="180">
        <f>'5д'!$Y$8</f>
        <v>3</v>
      </c>
      <c r="J34" s="156">
        <f t="shared" si="0"/>
        <v>3.012</v>
      </c>
      <c r="K34">
        <f t="shared" si="1"/>
        <v>0</v>
      </c>
    </row>
    <row r="35" spans="4:11" x14ac:dyDescent="0.25">
      <c r="D35" s="147" t="s">
        <v>48</v>
      </c>
      <c r="E35" s="148">
        <f>'1 д'!$U$6</f>
        <v>0.02</v>
      </c>
      <c r="F35" s="83"/>
      <c r="G35" s="83"/>
      <c r="H35" s="83">
        <f>'4д'!$T$11</f>
        <v>6</v>
      </c>
      <c r="I35" s="180"/>
      <c r="J35" s="156">
        <f t="shared" si="0"/>
        <v>6.02</v>
      </c>
      <c r="K35">
        <f t="shared" si="1"/>
        <v>0</v>
      </c>
    </row>
    <row r="36" spans="4:11" x14ac:dyDescent="0.25">
      <c r="D36" s="147" t="s">
        <v>160</v>
      </c>
      <c r="E36" s="148"/>
      <c r="F36" s="83"/>
      <c r="G36" s="83">
        <f>'3д'!$I$6</f>
        <v>0</v>
      </c>
      <c r="H36" s="83"/>
      <c r="I36" s="180"/>
      <c r="J36" s="156">
        <f t="shared" si="0"/>
        <v>0</v>
      </c>
      <c r="K36">
        <f t="shared" si="1"/>
        <v>0</v>
      </c>
    </row>
    <row r="37" spans="4:11" x14ac:dyDescent="0.25">
      <c r="D37" s="147" t="s">
        <v>141</v>
      </c>
      <c r="E37" s="148"/>
      <c r="F37" s="83"/>
      <c r="G37" s="83"/>
      <c r="H37" s="83"/>
      <c r="I37" s="180">
        <f>'5д'!$D$8</f>
        <v>48</v>
      </c>
      <c r="J37" s="156">
        <f t="shared" si="0"/>
        <v>48</v>
      </c>
      <c r="K37">
        <f t="shared" si="1"/>
        <v>0</v>
      </c>
    </row>
    <row r="38" spans="4:11" x14ac:dyDescent="0.25">
      <c r="D38" s="147" t="s">
        <v>135</v>
      </c>
      <c r="E38" s="148">
        <f>'1 д'!$R$6</f>
        <v>5.0000000000000001E-3</v>
      </c>
      <c r="F38" s="83">
        <f>'2д'!$S$55</f>
        <v>8.4399999999999996E-3</v>
      </c>
      <c r="G38" s="83"/>
      <c r="H38" s="83">
        <f>'4д'!$S$11</f>
        <v>1.2</v>
      </c>
      <c r="I38" s="180">
        <f>'5д'!$V$8</f>
        <v>2.4</v>
      </c>
      <c r="J38" s="156">
        <f t="shared" si="0"/>
        <v>3.6134399999999998</v>
      </c>
      <c r="K38">
        <f t="shared" si="1"/>
        <v>0</v>
      </c>
    </row>
    <row r="39" spans="4:11" x14ac:dyDescent="0.25">
      <c r="D39" s="147" t="s">
        <v>49</v>
      </c>
      <c r="E39" s="148">
        <f>'1 д'!$V$6</f>
        <v>7.5000000000000011E-2</v>
      </c>
      <c r="F39" s="83">
        <f>'2д'!$Z$55</f>
        <v>0.1</v>
      </c>
      <c r="G39" s="83">
        <f>'3д'!$X$6</f>
        <v>0</v>
      </c>
      <c r="H39" s="83">
        <f>'4д'!$V$11</f>
        <v>30</v>
      </c>
      <c r="I39" s="180">
        <f>'5д'!$Z$8</f>
        <v>33</v>
      </c>
      <c r="J39" s="156">
        <f t="shared" si="0"/>
        <v>63.174999999999997</v>
      </c>
      <c r="K39">
        <f t="shared" si="1"/>
        <v>0</v>
      </c>
    </row>
    <row r="40" spans="4:11" x14ac:dyDescent="0.25">
      <c r="D40" s="147" t="s">
        <v>50</v>
      </c>
      <c r="E40" s="148">
        <f>'1 д'!$W$6</f>
        <v>0.04</v>
      </c>
      <c r="F40" s="83">
        <f>'2д'!$Z$55</f>
        <v>0.1</v>
      </c>
      <c r="G40" s="83">
        <f>'3д'!$Y$6</f>
        <v>0</v>
      </c>
      <c r="H40" s="83">
        <f>'4д'!$W$11</f>
        <v>12</v>
      </c>
      <c r="I40" s="180">
        <f>'5д'!$AA$8</f>
        <v>12</v>
      </c>
      <c r="J40" s="156">
        <f t="shared" si="0"/>
        <v>24.14</v>
      </c>
      <c r="K40">
        <f t="shared" si="1"/>
        <v>0</v>
      </c>
    </row>
    <row r="41" spans="4:11" x14ac:dyDescent="0.25">
      <c r="D41" s="147" t="s">
        <v>161</v>
      </c>
      <c r="E41" s="148">
        <f>'1 д'!$G$6</f>
        <v>1E-3</v>
      </c>
      <c r="F41" s="83"/>
      <c r="G41" s="83"/>
      <c r="H41" s="83"/>
      <c r="I41" s="180">
        <f>'5д'!$I$8</f>
        <v>0.6</v>
      </c>
      <c r="J41" s="156">
        <f t="shared" si="0"/>
        <v>0.60099999999999998</v>
      </c>
      <c r="K41">
        <f t="shared" si="1"/>
        <v>0</v>
      </c>
    </row>
    <row r="42" spans="4:11" x14ac:dyDescent="0.25">
      <c r="D42" s="147" t="s">
        <v>112</v>
      </c>
      <c r="E42" s="148">
        <f>'1 д'!$J$6</f>
        <v>0.1</v>
      </c>
      <c r="F42" s="83">
        <f>'2д'!$I$55</f>
        <v>0.29000000000000004</v>
      </c>
      <c r="G42" s="83">
        <f>'3д'!$J$6</f>
        <v>0</v>
      </c>
      <c r="H42" s="83">
        <f>'4д'!$D$11</f>
        <v>30</v>
      </c>
      <c r="I42" s="180">
        <f>'5д'!$J$8</f>
        <v>72</v>
      </c>
      <c r="J42" s="156">
        <f>E42+F42+G42+H42+I42</f>
        <v>102.39</v>
      </c>
      <c r="K42">
        <f t="shared" si="1"/>
        <v>0</v>
      </c>
    </row>
    <row r="43" spans="4:11" ht="15.75" thickBot="1" x14ac:dyDescent="0.3">
      <c r="D43" s="147" t="s">
        <v>145</v>
      </c>
      <c r="E43" s="149">
        <f>'1 д'!$I$6</f>
        <v>0.04</v>
      </c>
      <c r="F43" s="83">
        <f>'2д'!$V$55</f>
        <v>8.0000000000000002E-3</v>
      </c>
      <c r="G43" s="83">
        <f>'3д'!$T$6</f>
        <v>0</v>
      </c>
      <c r="H43" s="83"/>
      <c r="I43" s="180">
        <f>'5д'!$W$8</f>
        <v>10.28</v>
      </c>
      <c r="J43" s="157">
        <f t="shared" si="0"/>
        <v>10.327999999999999</v>
      </c>
      <c r="K43">
        <f t="shared" si="1"/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2:Y53"/>
  <sheetViews>
    <sheetView zoomScale="80" zoomScaleNormal="80" workbookViewId="0">
      <pane xSplit="3" ySplit="6" topLeftCell="D1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32.5703125" customWidth="1"/>
    <col min="3" max="3" width="5.7109375" customWidth="1"/>
    <col min="4" max="4" width="9.5703125" customWidth="1"/>
    <col min="5" max="25" width="8.7109375" customWidth="1"/>
  </cols>
  <sheetData>
    <row r="2" spans="2:25" x14ac:dyDescent="0.25">
      <c r="B2" t="s">
        <v>86</v>
      </c>
      <c r="D2" s="20" t="s">
        <v>87</v>
      </c>
      <c r="E2" s="20"/>
      <c r="F2" s="20"/>
      <c r="G2" s="20"/>
    </row>
    <row r="3" spans="2:25" x14ac:dyDescent="0.25">
      <c r="C3" s="226" t="s">
        <v>100</v>
      </c>
      <c r="D3" s="226"/>
      <c r="P3" s="228" t="e">
        <f>'5д'!Q3</f>
        <v>#VALUE!</v>
      </c>
      <c r="Q3" s="228"/>
      <c r="R3" s="228"/>
      <c r="S3" s="228"/>
    </row>
    <row r="6" spans="2:25" ht="112.5" x14ac:dyDescent="0.25">
      <c r="B6" s="55"/>
      <c r="C6" s="64" t="s">
        <v>52</v>
      </c>
      <c r="D6" s="61" t="s">
        <v>63</v>
      </c>
      <c r="E6" s="61" t="s">
        <v>37</v>
      </c>
      <c r="F6" s="61" t="s">
        <v>131</v>
      </c>
      <c r="G6" s="61" t="s">
        <v>38</v>
      </c>
      <c r="H6" s="61" t="s">
        <v>51</v>
      </c>
      <c r="I6" s="61" t="s">
        <v>66</v>
      </c>
      <c r="J6" s="61" t="s">
        <v>67</v>
      </c>
      <c r="K6" s="61" t="s">
        <v>120</v>
      </c>
      <c r="L6" s="61" t="s">
        <v>117</v>
      </c>
      <c r="M6" s="61" t="s">
        <v>41</v>
      </c>
      <c r="N6" s="61" t="s">
        <v>44</v>
      </c>
      <c r="O6" s="61" t="s">
        <v>42</v>
      </c>
      <c r="P6" s="61" t="s">
        <v>43</v>
      </c>
      <c r="Q6" s="61" t="s">
        <v>77</v>
      </c>
      <c r="R6" s="61" t="s">
        <v>75</v>
      </c>
      <c r="S6" s="61" t="s">
        <v>45</v>
      </c>
      <c r="T6" s="61" t="s">
        <v>76</v>
      </c>
      <c r="U6" s="61" t="s">
        <v>46</v>
      </c>
      <c r="V6" s="61" t="s">
        <v>59</v>
      </c>
      <c r="W6" s="61" t="s">
        <v>49</v>
      </c>
      <c r="X6" s="61" t="s">
        <v>50</v>
      </c>
      <c r="Y6" s="61" t="s">
        <v>113</v>
      </c>
    </row>
    <row r="7" spans="2:25" x14ac:dyDescent="0.25">
      <c r="B7" s="82" t="s">
        <v>85</v>
      </c>
      <c r="C7" s="65">
        <v>600</v>
      </c>
      <c r="D7" s="158">
        <f>D53</f>
        <v>11.7</v>
      </c>
      <c r="E7" s="158">
        <f t="shared" ref="E7:X7" si="0">E53</f>
        <v>102</v>
      </c>
      <c r="F7" s="158">
        <f t="shared" si="0"/>
        <v>9</v>
      </c>
      <c r="G7" s="158">
        <f t="shared" si="0"/>
        <v>2.7</v>
      </c>
      <c r="H7" s="158">
        <f t="shared" si="0"/>
        <v>12</v>
      </c>
      <c r="I7" s="158">
        <f t="shared" si="0"/>
        <v>2.4</v>
      </c>
      <c r="J7" s="158">
        <f t="shared" si="0"/>
        <v>15</v>
      </c>
      <c r="K7" s="158">
        <f t="shared" si="0"/>
        <v>30</v>
      </c>
      <c r="L7" s="158">
        <f t="shared" si="0"/>
        <v>30.3</v>
      </c>
      <c r="M7" s="158">
        <f t="shared" si="0"/>
        <v>30</v>
      </c>
      <c r="N7" s="158">
        <f t="shared" si="0"/>
        <v>0</v>
      </c>
      <c r="O7" s="158">
        <f t="shared" si="0"/>
        <v>3.75</v>
      </c>
      <c r="P7" s="158">
        <f t="shared" si="0"/>
        <v>5.4</v>
      </c>
      <c r="Q7" s="158">
        <f t="shared" si="0"/>
        <v>6</v>
      </c>
      <c r="R7" s="158">
        <f t="shared" si="0"/>
        <v>26.7</v>
      </c>
      <c r="S7" s="158">
        <f t="shared" si="0"/>
        <v>1.5</v>
      </c>
      <c r="T7" s="158">
        <f t="shared" si="0"/>
        <v>3</v>
      </c>
      <c r="U7" s="158">
        <f t="shared" si="0"/>
        <v>0.9</v>
      </c>
      <c r="V7" s="158">
        <f t="shared" si="0"/>
        <v>5.7</v>
      </c>
      <c r="W7" s="158">
        <f t="shared" si="0"/>
        <v>30</v>
      </c>
      <c r="X7" s="158">
        <f t="shared" si="0"/>
        <v>30</v>
      </c>
      <c r="Y7" s="158">
        <f t="shared" ref="Y7" si="1">Y53</f>
        <v>5.0250000000000004</v>
      </c>
    </row>
    <row r="8" spans="2:25" x14ac:dyDescent="0.25">
      <c r="B8" s="72" t="e">
        <f>#REF!</f>
        <v>#REF!</v>
      </c>
      <c r="C8" s="58">
        <v>15</v>
      </c>
      <c r="D8" s="83"/>
      <c r="E8" s="83"/>
      <c r="F8" s="83">
        <v>15</v>
      </c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>
        <v>6</v>
      </c>
      <c r="W8" s="83"/>
      <c r="X8" s="83"/>
      <c r="Y8" s="83"/>
    </row>
    <row r="9" spans="2:25" x14ac:dyDescent="0.25">
      <c r="B9" s="81" t="s">
        <v>84</v>
      </c>
      <c r="C9" s="58"/>
      <c r="D9" s="83">
        <f>$C$7*D8/1000</f>
        <v>0</v>
      </c>
      <c r="E9" s="83">
        <f t="shared" ref="E9:X9" si="2">$C$7*E8/1000</f>
        <v>0</v>
      </c>
      <c r="F9" s="83">
        <f t="shared" si="2"/>
        <v>9</v>
      </c>
      <c r="G9" s="83">
        <f t="shared" si="2"/>
        <v>0</v>
      </c>
      <c r="H9" s="83">
        <f t="shared" si="2"/>
        <v>0</v>
      </c>
      <c r="I9" s="83">
        <f t="shared" si="2"/>
        <v>0</v>
      </c>
      <c r="J9" s="83">
        <f t="shared" si="2"/>
        <v>0</v>
      </c>
      <c r="K9" s="83">
        <f t="shared" si="2"/>
        <v>0</v>
      </c>
      <c r="L9" s="83">
        <f t="shared" si="2"/>
        <v>0</v>
      </c>
      <c r="M9" s="83">
        <f t="shared" si="2"/>
        <v>0</v>
      </c>
      <c r="N9" s="83">
        <f t="shared" si="2"/>
        <v>0</v>
      </c>
      <c r="O9" s="83">
        <f t="shared" si="2"/>
        <v>0</v>
      </c>
      <c r="P9" s="83">
        <f t="shared" si="2"/>
        <v>0</v>
      </c>
      <c r="Q9" s="83">
        <f t="shared" si="2"/>
        <v>0</v>
      </c>
      <c r="R9" s="83">
        <f t="shared" si="2"/>
        <v>0</v>
      </c>
      <c r="S9" s="83">
        <f t="shared" si="2"/>
        <v>0</v>
      </c>
      <c r="T9" s="83">
        <f t="shared" si="2"/>
        <v>0</v>
      </c>
      <c r="U9" s="83">
        <f t="shared" si="2"/>
        <v>0</v>
      </c>
      <c r="V9" s="83">
        <f t="shared" si="2"/>
        <v>3.6</v>
      </c>
      <c r="W9" s="83">
        <f t="shared" si="2"/>
        <v>0</v>
      </c>
      <c r="X9" s="83">
        <f t="shared" si="2"/>
        <v>0</v>
      </c>
      <c r="Y9" s="83">
        <f t="shared" ref="Y9" si="3">$C$7*Y8/1000</f>
        <v>0</v>
      </c>
    </row>
    <row r="10" spans="2:25" x14ac:dyDescent="0.25">
      <c r="B10" s="72" t="e">
        <f>#REF!</f>
        <v>#REF!</v>
      </c>
      <c r="C10" s="58">
        <v>200</v>
      </c>
      <c r="D10" s="83">
        <v>17</v>
      </c>
      <c r="E10" s="83">
        <v>60</v>
      </c>
      <c r="F10" s="83"/>
      <c r="G10" s="83">
        <v>2</v>
      </c>
      <c r="H10" s="83">
        <v>5</v>
      </c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</row>
    <row r="11" spans="2:25" x14ac:dyDescent="0.25">
      <c r="B11" s="81" t="s">
        <v>84</v>
      </c>
      <c r="C11" s="58"/>
      <c r="D11" s="83">
        <f>$C$7*D10/1000</f>
        <v>10.199999999999999</v>
      </c>
      <c r="E11" s="83">
        <f t="shared" ref="E11:X11" si="4">$C$7*E10/1000</f>
        <v>36</v>
      </c>
      <c r="F11" s="83"/>
      <c r="G11" s="83">
        <f t="shared" si="4"/>
        <v>1.2</v>
      </c>
      <c r="H11" s="83">
        <f t="shared" si="4"/>
        <v>3</v>
      </c>
      <c r="I11" s="83">
        <f t="shared" si="4"/>
        <v>0</v>
      </c>
      <c r="J11" s="83">
        <f t="shared" si="4"/>
        <v>0</v>
      </c>
      <c r="K11" s="83">
        <f t="shared" si="4"/>
        <v>0</v>
      </c>
      <c r="L11" s="83">
        <f t="shared" si="4"/>
        <v>0</v>
      </c>
      <c r="M11" s="83">
        <f t="shared" si="4"/>
        <v>0</v>
      </c>
      <c r="N11" s="83">
        <f t="shared" si="4"/>
        <v>0</v>
      </c>
      <c r="O11" s="83">
        <f t="shared" si="4"/>
        <v>0</v>
      </c>
      <c r="P11" s="83">
        <f t="shared" si="4"/>
        <v>0</v>
      </c>
      <c r="Q11" s="83">
        <f t="shared" si="4"/>
        <v>0</v>
      </c>
      <c r="R11" s="83">
        <f t="shared" si="4"/>
        <v>0</v>
      </c>
      <c r="S11" s="83">
        <f t="shared" si="4"/>
        <v>0</v>
      </c>
      <c r="T11" s="83">
        <f t="shared" si="4"/>
        <v>0</v>
      </c>
      <c r="U11" s="83">
        <f t="shared" si="4"/>
        <v>0</v>
      </c>
      <c r="V11" s="83">
        <f t="shared" si="4"/>
        <v>0</v>
      </c>
      <c r="W11" s="83">
        <f t="shared" si="4"/>
        <v>0</v>
      </c>
      <c r="X11" s="83">
        <f t="shared" si="4"/>
        <v>0</v>
      </c>
      <c r="Y11" s="83">
        <f t="shared" ref="Y11" si="5">$C$7*Y10/1000</f>
        <v>0</v>
      </c>
    </row>
    <row r="12" spans="2:25" x14ac:dyDescent="0.25">
      <c r="B12" s="72" t="e">
        <f>#REF!</f>
        <v>#REF!</v>
      </c>
      <c r="C12" s="58">
        <v>200</v>
      </c>
      <c r="D12" s="83"/>
      <c r="E12" s="83">
        <v>100</v>
      </c>
      <c r="F12" s="83"/>
      <c r="G12" s="83"/>
      <c r="H12" s="83">
        <v>10</v>
      </c>
      <c r="I12" s="83">
        <v>4</v>
      </c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</row>
    <row r="13" spans="2:25" x14ac:dyDescent="0.25">
      <c r="B13" s="81" t="s">
        <v>84</v>
      </c>
      <c r="C13" s="58"/>
      <c r="D13" s="83">
        <f>$C$7*D12/1000</f>
        <v>0</v>
      </c>
      <c r="E13" s="83">
        <f t="shared" ref="E13:X13" si="6">$C$7*E12/1000</f>
        <v>60</v>
      </c>
      <c r="F13" s="83"/>
      <c r="G13" s="83">
        <f t="shared" si="6"/>
        <v>0</v>
      </c>
      <c r="H13" s="83">
        <f t="shared" si="6"/>
        <v>6</v>
      </c>
      <c r="I13" s="83">
        <f t="shared" si="6"/>
        <v>2.4</v>
      </c>
      <c r="J13" s="83">
        <f t="shared" si="6"/>
        <v>0</v>
      </c>
      <c r="K13" s="83">
        <f t="shared" si="6"/>
        <v>0</v>
      </c>
      <c r="L13" s="83">
        <f t="shared" si="6"/>
        <v>0</v>
      </c>
      <c r="M13" s="83">
        <f t="shared" si="6"/>
        <v>0</v>
      </c>
      <c r="N13" s="83">
        <f t="shared" si="6"/>
        <v>0</v>
      </c>
      <c r="O13" s="83">
        <f t="shared" si="6"/>
        <v>0</v>
      </c>
      <c r="P13" s="83">
        <f t="shared" si="6"/>
        <v>0</v>
      </c>
      <c r="Q13" s="83">
        <f t="shared" si="6"/>
        <v>0</v>
      </c>
      <c r="R13" s="83">
        <f t="shared" si="6"/>
        <v>0</v>
      </c>
      <c r="S13" s="83">
        <f t="shared" si="6"/>
        <v>0</v>
      </c>
      <c r="T13" s="83">
        <f t="shared" si="6"/>
        <v>0</v>
      </c>
      <c r="U13" s="83">
        <f t="shared" si="6"/>
        <v>0</v>
      </c>
      <c r="V13" s="83">
        <f t="shared" si="6"/>
        <v>0</v>
      </c>
      <c r="W13" s="83">
        <f t="shared" si="6"/>
        <v>0</v>
      </c>
      <c r="X13" s="83">
        <f t="shared" si="6"/>
        <v>0</v>
      </c>
      <c r="Y13" s="83">
        <f t="shared" ref="Y13" si="7">$C$7*Y12/1000</f>
        <v>0</v>
      </c>
    </row>
    <row r="14" spans="2:25" x14ac:dyDescent="0.25">
      <c r="B14" s="72" t="e">
        <f>#REF!</f>
        <v>#REF!</v>
      </c>
      <c r="C14" s="58">
        <v>30</v>
      </c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>
        <v>30</v>
      </c>
      <c r="Y14" s="83"/>
    </row>
    <row r="15" spans="2:25" x14ac:dyDescent="0.25">
      <c r="B15" s="81" t="s">
        <v>84</v>
      </c>
      <c r="C15" s="58"/>
      <c r="D15" s="83">
        <f>$C$7*D14/1000</f>
        <v>0</v>
      </c>
      <c r="E15" s="83">
        <f t="shared" ref="E15:X15" si="8">$C$7*E14/1000</f>
        <v>0</v>
      </c>
      <c r="F15" s="83"/>
      <c r="G15" s="83">
        <f t="shared" si="8"/>
        <v>0</v>
      </c>
      <c r="H15" s="83">
        <f t="shared" si="8"/>
        <v>0</v>
      </c>
      <c r="I15" s="83">
        <f t="shared" si="8"/>
        <v>0</v>
      </c>
      <c r="J15" s="83">
        <f t="shared" si="8"/>
        <v>0</v>
      </c>
      <c r="K15" s="83">
        <f t="shared" si="8"/>
        <v>0</v>
      </c>
      <c r="L15" s="83">
        <f t="shared" si="8"/>
        <v>0</v>
      </c>
      <c r="M15" s="83">
        <f t="shared" si="8"/>
        <v>0</v>
      </c>
      <c r="N15" s="83">
        <f t="shared" si="8"/>
        <v>0</v>
      </c>
      <c r="O15" s="83">
        <f t="shared" si="8"/>
        <v>0</v>
      </c>
      <c r="P15" s="83">
        <f t="shared" si="8"/>
        <v>0</v>
      </c>
      <c r="Q15" s="83">
        <f t="shared" si="8"/>
        <v>0</v>
      </c>
      <c r="R15" s="83">
        <f t="shared" si="8"/>
        <v>0</v>
      </c>
      <c r="S15" s="83">
        <f t="shared" si="8"/>
        <v>0</v>
      </c>
      <c r="T15" s="83">
        <f t="shared" si="8"/>
        <v>0</v>
      </c>
      <c r="U15" s="83">
        <f t="shared" si="8"/>
        <v>0</v>
      </c>
      <c r="V15" s="83">
        <f t="shared" si="8"/>
        <v>0</v>
      </c>
      <c r="W15" s="83">
        <f t="shared" si="8"/>
        <v>0</v>
      </c>
      <c r="X15" s="83">
        <f t="shared" si="8"/>
        <v>18</v>
      </c>
      <c r="Y15" s="83">
        <f t="shared" ref="Y15" si="9">$C$7*Y14/1000</f>
        <v>0</v>
      </c>
    </row>
    <row r="16" spans="2:25" x14ac:dyDescent="0.25">
      <c r="B16" s="72" t="e">
        <f>#REF!</f>
        <v>#REF!</v>
      </c>
      <c r="C16" s="58">
        <v>30</v>
      </c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>
        <v>30</v>
      </c>
      <c r="X16" s="83"/>
      <c r="Y16" s="83"/>
    </row>
    <row r="17" spans="2:25" x14ac:dyDescent="0.25">
      <c r="B17" s="81" t="s">
        <v>84</v>
      </c>
      <c r="C17" s="58"/>
      <c r="D17" s="83">
        <f>$C$7*D16/1000</f>
        <v>0</v>
      </c>
      <c r="E17" s="83">
        <f t="shared" ref="E17:X17" si="10">$C$7*E16/1000</f>
        <v>0</v>
      </c>
      <c r="F17" s="83"/>
      <c r="G17" s="83">
        <f t="shared" si="10"/>
        <v>0</v>
      </c>
      <c r="H17" s="83">
        <f t="shared" si="10"/>
        <v>0</v>
      </c>
      <c r="I17" s="83">
        <f t="shared" si="10"/>
        <v>0</v>
      </c>
      <c r="J17" s="83">
        <f t="shared" si="10"/>
        <v>0</v>
      </c>
      <c r="K17" s="83">
        <f t="shared" si="10"/>
        <v>0</v>
      </c>
      <c r="L17" s="83">
        <f t="shared" si="10"/>
        <v>0</v>
      </c>
      <c r="M17" s="83">
        <f t="shared" si="10"/>
        <v>0</v>
      </c>
      <c r="N17" s="83">
        <f t="shared" si="10"/>
        <v>0</v>
      </c>
      <c r="O17" s="83">
        <f t="shared" si="10"/>
        <v>0</v>
      </c>
      <c r="P17" s="83">
        <f t="shared" si="10"/>
        <v>0</v>
      </c>
      <c r="Q17" s="83">
        <f t="shared" si="10"/>
        <v>0</v>
      </c>
      <c r="R17" s="83">
        <f t="shared" si="10"/>
        <v>0</v>
      </c>
      <c r="S17" s="83">
        <f t="shared" si="10"/>
        <v>0</v>
      </c>
      <c r="T17" s="83">
        <f t="shared" si="10"/>
        <v>0</v>
      </c>
      <c r="U17" s="83">
        <f t="shared" si="10"/>
        <v>0</v>
      </c>
      <c r="V17" s="83">
        <f t="shared" si="10"/>
        <v>0</v>
      </c>
      <c r="W17" s="83">
        <f t="shared" si="10"/>
        <v>18</v>
      </c>
      <c r="X17" s="83">
        <f t="shared" si="10"/>
        <v>0</v>
      </c>
      <c r="Y17" s="83">
        <f t="shared" ref="Y17" si="11">$C$7*Y16/1000</f>
        <v>0</v>
      </c>
    </row>
    <row r="18" spans="2:25" x14ac:dyDescent="0.25">
      <c r="B18" s="89" t="s">
        <v>93</v>
      </c>
      <c r="C18" s="76">
        <f>'5д'!C19</f>
        <v>0</v>
      </c>
      <c r="D18" s="106">
        <f>D9+D11+D13+D15+D17</f>
        <v>10.199999999999999</v>
      </c>
      <c r="E18" s="106">
        <f t="shared" ref="E18:X18" si="12">E9+E11+E13+E15+E17</f>
        <v>96</v>
      </c>
      <c r="F18" s="106">
        <f t="shared" si="12"/>
        <v>9</v>
      </c>
      <c r="G18" s="106">
        <f t="shared" si="12"/>
        <v>1.2</v>
      </c>
      <c r="H18" s="106">
        <f t="shared" si="12"/>
        <v>9</v>
      </c>
      <c r="I18" s="106">
        <f t="shared" si="12"/>
        <v>2.4</v>
      </c>
      <c r="J18" s="106">
        <f t="shared" si="12"/>
        <v>0</v>
      </c>
      <c r="K18" s="106">
        <f t="shared" si="12"/>
        <v>0</v>
      </c>
      <c r="L18" s="106">
        <f t="shared" si="12"/>
        <v>0</v>
      </c>
      <c r="M18" s="106">
        <f t="shared" si="12"/>
        <v>0</v>
      </c>
      <c r="N18" s="106">
        <f t="shared" si="12"/>
        <v>0</v>
      </c>
      <c r="O18" s="106">
        <f t="shared" si="12"/>
        <v>0</v>
      </c>
      <c r="P18" s="106">
        <f t="shared" si="12"/>
        <v>0</v>
      </c>
      <c r="Q18" s="106">
        <f t="shared" si="12"/>
        <v>0</v>
      </c>
      <c r="R18" s="106">
        <f t="shared" si="12"/>
        <v>0</v>
      </c>
      <c r="S18" s="106">
        <f t="shared" si="12"/>
        <v>0</v>
      </c>
      <c r="T18" s="106">
        <f t="shared" si="12"/>
        <v>0</v>
      </c>
      <c r="U18" s="106">
        <f t="shared" si="12"/>
        <v>0</v>
      </c>
      <c r="V18" s="106">
        <f t="shared" si="12"/>
        <v>3.6</v>
      </c>
      <c r="W18" s="106">
        <f t="shared" si="12"/>
        <v>18</v>
      </c>
      <c r="X18" s="106">
        <f t="shared" si="12"/>
        <v>18</v>
      </c>
      <c r="Y18" s="106">
        <f t="shared" ref="Y18" si="13">Y9+Y11+Y13+Y15+Y17</f>
        <v>0</v>
      </c>
    </row>
    <row r="19" spans="2:25" x14ac:dyDescent="0.25">
      <c r="B19" s="73">
        <f>меню!B55</f>
        <v>0</v>
      </c>
      <c r="C19" s="60">
        <v>60</v>
      </c>
      <c r="D19" s="83"/>
      <c r="E19" s="83"/>
      <c r="F19" s="83"/>
      <c r="G19" s="83"/>
      <c r="H19" s="83"/>
      <c r="I19" s="83"/>
      <c r="J19" s="83"/>
      <c r="K19" s="83"/>
      <c r="L19" s="83">
        <v>61</v>
      </c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</row>
    <row r="20" spans="2:25" x14ac:dyDescent="0.25">
      <c r="B20" s="81" t="s">
        <v>84</v>
      </c>
      <c r="C20" s="60"/>
      <c r="D20" s="83">
        <f>$C$18*D19/1000</f>
        <v>0</v>
      </c>
      <c r="E20" s="83">
        <f t="shared" ref="E20:X20" si="14">$C$18*E19/1000</f>
        <v>0</v>
      </c>
      <c r="F20" s="83"/>
      <c r="G20" s="83">
        <f t="shared" si="14"/>
        <v>0</v>
      </c>
      <c r="H20" s="83">
        <f t="shared" si="14"/>
        <v>0</v>
      </c>
      <c r="I20" s="83">
        <f t="shared" si="14"/>
        <v>0</v>
      </c>
      <c r="J20" s="83">
        <f t="shared" si="14"/>
        <v>0</v>
      </c>
      <c r="K20" s="83">
        <f t="shared" si="14"/>
        <v>0</v>
      </c>
      <c r="L20" s="83">
        <f t="shared" si="14"/>
        <v>0</v>
      </c>
      <c r="M20" s="83">
        <f t="shared" si="14"/>
        <v>0</v>
      </c>
      <c r="N20" s="83">
        <f t="shared" si="14"/>
        <v>0</v>
      </c>
      <c r="O20" s="83">
        <f t="shared" si="14"/>
        <v>0</v>
      </c>
      <c r="P20" s="83">
        <f t="shared" si="14"/>
        <v>0</v>
      </c>
      <c r="Q20" s="83">
        <f t="shared" si="14"/>
        <v>0</v>
      </c>
      <c r="R20" s="83">
        <f t="shared" si="14"/>
        <v>0</v>
      </c>
      <c r="S20" s="83">
        <f t="shared" si="14"/>
        <v>0</v>
      </c>
      <c r="T20" s="83">
        <f t="shared" si="14"/>
        <v>0</v>
      </c>
      <c r="U20" s="83">
        <f t="shared" si="14"/>
        <v>0</v>
      </c>
      <c r="V20" s="83">
        <f t="shared" si="14"/>
        <v>0</v>
      </c>
      <c r="W20" s="83">
        <f t="shared" si="14"/>
        <v>0</v>
      </c>
      <c r="X20" s="83">
        <f t="shared" si="14"/>
        <v>0</v>
      </c>
      <c r="Y20" s="83">
        <f t="shared" ref="Y20" si="15">$C$18*Y19/1000</f>
        <v>0</v>
      </c>
    </row>
    <row r="21" spans="2:25" s="68" customFormat="1" x14ac:dyDescent="0.25">
      <c r="B21" s="175">
        <f>меню!B56</f>
        <v>0</v>
      </c>
      <c r="C21" s="175">
        <f>меню!C56</f>
        <v>0</v>
      </c>
      <c r="D21" s="171">
        <v>4</v>
      </c>
      <c r="E21" s="171"/>
      <c r="F21" s="171"/>
      <c r="G21" s="171"/>
      <c r="H21" s="171"/>
      <c r="I21" s="171"/>
      <c r="J21" s="171"/>
      <c r="K21" s="171"/>
      <c r="L21" s="171"/>
      <c r="M21" s="171">
        <v>80</v>
      </c>
      <c r="N21" s="171"/>
      <c r="O21" s="171">
        <v>10</v>
      </c>
      <c r="P21" s="171">
        <v>4.8</v>
      </c>
      <c r="Q21" s="171"/>
      <c r="R21" s="171"/>
      <c r="S21" s="171"/>
      <c r="T21" s="171"/>
      <c r="U21" s="171"/>
      <c r="V21" s="171">
        <v>4</v>
      </c>
      <c r="W21" s="171"/>
      <c r="X21" s="171"/>
      <c r="Y21" s="171">
        <v>13.4</v>
      </c>
    </row>
    <row r="22" spans="2:25" s="68" customFormat="1" x14ac:dyDescent="0.25">
      <c r="B22" s="81" t="s">
        <v>84</v>
      </c>
      <c r="C22" s="78"/>
      <c r="D22" s="83">
        <f>$C$18*D21/1000</f>
        <v>0</v>
      </c>
      <c r="E22" s="83">
        <f t="shared" ref="E22:X22" si="16">$C$18*E21/1000</f>
        <v>0</v>
      </c>
      <c r="F22" s="83"/>
      <c r="G22" s="83">
        <f t="shared" si="16"/>
        <v>0</v>
      </c>
      <c r="H22" s="83">
        <f t="shared" si="16"/>
        <v>0</v>
      </c>
      <c r="I22" s="83">
        <f t="shared" si="16"/>
        <v>0</v>
      </c>
      <c r="J22" s="83">
        <f t="shared" si="16"/>
        <v>0</v>
      </c>
      <c r="K22" s="83">
        <f t="shared" si="16"/>
        <v>0</v>
      </c>
      <c r="L22" s="83">
        <f t="shared" si="16"/>
        <v>0</v>
      </c>
      <c r="M22" s="83">
        <f t="shared" si="16"/>
        <v>0</v>
      </c>
      <c r="N22" s="83">
        <f t="shared" si="16"/>
        <v>0</v>
      </c>
      <c r="O22" s="83">
        <f t="shared" si="16"/>
        <v>0</v>
      </c>
      <c r="P22" s="83">
        <f t="shared" si="16"/>
        <v>0</v>
      </c>
      <c r="Q22" s="83">
        <f t="shared" si="16"/>
        <v>0</v>
      </c>
      <c r="R22" s="83">
        <f t="shared" si="16"/>
        <v>0</v>
      </c>
      <c r="S22" s="83">
        <f t="shared" si="16"/>
        <v>0</v>
      </c>
      <c r="T22" s="83">
        <f t="shared" si="16"/>
        <v>0</v>
      </c>
      <c r="U22" s="83">
        <f t="shared" si="16"/>
        <v>0</v>
      </c>
      <c r="V22" s="83">
        <f t="shared" si="16"/>
        <v>0</v>
      </c>
      <c r="W22" s="83">
        <f t="shared" si="16"/>
        <v>0</v>
      </c>
      <c r="X22" s="83">
        <f t="shared" si="16"/>
        <v>0</v>
      </c>
      <c r="Y22" s="83">
        <f t="shared" ref="Y22" si="17">$C$18*Y21/1000</f>
        <v>0</v>
      </c>
    </row>
    <row r="23" spans="2:25" x14ac:dyDescent="0.25">
      <c r="B23" s="73">
        <f>меню!B57</f>
        <v>0</v>
      </c>
      <c r="C23" s="75">
        <v>150</v>
      </c>
      <c r="D23" s="133"/>
      <c r="E23" s="133"/>
      <c r="F23" s="133"/>
      <c r="G23" s="133">
        <v>2.5</v>
      </c>
      <c r="H23" s="133"/>
      <c r="I23" s="133"/>
      <c r="J23" s="133">
        <v>50</v>
      </c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</row>
    <row r="24" spans="2:25" x14ac:dyDescent="0.25">
      <c r="B24" s="81" t="s">
        <v>84</v>
      </c>
      <c r="C24" s="75"/>
      <c r="D24" s="83">
        <f>$C$18*D23/1000</f>
        <v>0</v>
      </c>
      <c r="E24" s="83">
        <f t="shared" ref="E24:X24" si="18">$C$18*E23/1000</f>
        <v>0</v>
      </c>
      <c r="F24" s="83"/>
      <c r="G24" s="83">
        <f t="shared" si="18"/>
        <v>0</v>
      </c>
      <c r="H24" s="83">
        <f t="shared" si="18"/>
        <v>0</v>
      </c>
      <c r="I24" s="83">
        <f t="shared" si="18"/>
        <v>0</v>
      </c>
      <c r="J24" s="83">
        <f t="shared" si="18"/>
        <v>0</v>
      </c>
      <c r="K24" s="83">
        <f t="shared" si="18"/>
        <v>0</v>
      </c>
      <c r="L24" s="83">
        <f t="shared" si="18"/>
        <v>0</v>
      </c>
      <c r="M24" s="83">
        <f t="shared" si="18"/>
        <v>0</v>
      </c>
      <c r="N24" s="83">
        <f t="shared" si="18"/>
        <v>0</v>
      </c>
      <c r="O24" s="83">
        <f t="shared" si="18"/>
        <v>0</v>
      </c>
      <c r="P24" s="83">
        <f t="shared" si="18"/>
        <v>0</v>
      </c>
      <c r="Q24" s="83">
        <f t="shared" si="18"/>
        <v>0</v>
      </c>
      <c r="R24" s="83">
        <f t="shared" si="18"/>
        <v>0</v>
      </c>
      <c r="S24" s="83">
        <f t="shared" si="18"/>
        <v>0</v>
      </c>
      <c r="T24" s="83">
        <f t="shared" si="18"/>
        <v>0</v>
      </c>
      <c r="U24" s="83">
        <f t="shared" si="18"/>
        <v>0</v>
      </c>
      <c r="V24" s="83">
        <f t="shared" si="18"/>
        <v>0</v>
      </c>
      <c r="W24" s="83">
        <f t="shared" si="18"/>
        <v>0</v>
      </c>
      <c r="X24" s="83">
        <f t="shared" si="18"/>
        <v>0</v>
      </c>
      <c r="Y24" s="83">
        <f t="shared" ref="Y24" si="19">$C$18*Y23/1000</f>
        <v>0</v>
      </c>
    </row>
    <row r="25" spans="2:25" s="68" customFormat="1" x14ac:dyDescent="0.25">
      <c r="B25" s="77">
        <f>меню!B58</f>
        <v>0</v>
      </c>
      <c r="C25" s="74">
        <v>100</v>
      </c>
      <c r="D25" s="129"/>
      <c r="E25" s="129">
        <v>20</v>
      </c>
      <c r="F25" s="129"/>
      <c r="G25" s="129">
        <v>1</v>
      </c>
      <c r="H25" s="129"/>
      <c r="I25" s="129"/>
      <c r="J25" s="129"/>
      <c r="K25" s="129"/>
      <c r="L25" s="129"/>
      <c r="M25" s="129"/>
      <c r="N25" s="129"/>
      <c r="O25" s="129"/>
      <c r="P25" s="129">
        <v>12</v>
      </c>
      <c r="Q25" s="129"/>
      <c r="R25" s="129">
        <v>89</v>
      </c>
      <c r="S25" s="129">
        <v>5</v>
      </c>
      <c r="T25" s="129">
        <v>10</v>
      </c>
      <c r="U25" s="129">
        <v>3</v>
      </c>
      <c r="V25" s="129">
        <v>2</v>
      </c>
      <c r="W25" s="129"/>
      <c r="X25" s="129"/>
      <c r="Y25" s="129"/>
    </row>
    <row r="26" spans="2:25" s="68" customFormat="1" x14ac:dyDescent="0.25">
      <c r="B26" s="81" t="s">
        <v>84</v>
      </c>
      <c r="C26" s="74"/>
      <c r="D26" s="83">
        <f>$C$18*D25/1000</f>
        <v>0</v>
      </c>
      <c r="E26" s="83">
        <f t="shared" ref="E26:X26" si="20">$C$18*E25/1000</f>
        <v>0</v>
      </c>
      <c r="F26" s="83"/>
      <c r="G26" s="83">
        <f t="shared" si="20"/>
        <v>0</v>
      </c>
      <c r="H26" s="83">
        <f t="shared" si="20"/>
        <v>0</v>
      </c>
      <c r="I26" s="83">
        <f t="shared" si="20"/>
        <v>0</v>
      </c>
      <c r="J26" s="83">
        <f t="shared" si="20"/>
        <v>0</v>
      </c>
      <c r="K26" s="83">
        <f t="shared" si="20"/>
        <v>0</v>
      </c>
      <c r="L26" s="83">
        <f t="shared" si="20"/>
        <v>0</v>
      </c>
      <c r="M26" s="83">
        <f t="shared" si="20"/>
        <v>0</v>
      </c>
      <c r="N26" s="83">
        <f t="shared" si="20"/>
        <v>0</v>
      </c>
      <c r="O26" s="83">
        <f t="shared" si="20"/>
        <v>0</v>
      </c>
      <c r="P26" s="83">
        <f t="shared" si="20"/>
        <v>0</v>
      </c>
      <c r="Q26" s="83">
        <f t="shared" si="20"/>
        <v>0</v>
      </c>
      <c r="R26" s="83">
        <f t="shared" si="20"/>
        <v>0</v>
      </c>
      <c r="S26" s="83">
        <f t="shared" si="20"/>
        <v>0</v>
      </c>
      <c r="T26" s="83">
        <f t="shared" si="20"/>
        <v>0</v>
      </c>
      <c r="U26" s="83">
        <f t="shared" si="20"/>
        <v>0</v>
      </c>
      <c r="V26" s="83">
        <f t="shared" si="20"/>
        <v>0</v>
      </c>
      <c r="W26" s="83">
        <f t="shared" si="20"/>
        <v>0</v>
      </c>
      <c r="X26" s="83">
        <f t="shared" si="20"/>
        <v>0</v>
      </c>
      <c r="Y26" s="83">
        <f t="shared" ref="Y26" si="21">$C$18*Y25/1000</f>
        <v>0</v>
      </c>
    </row>
    <row r="27" spans="2:25" x14ac:dyDescent="0.25">
      <c r="B27" s="73">
        <f>меню!B59</f>
        <v>0</v>
      </c>
      <c r="C27" s="74">
        <v>200</v>
      </c>
      <c r="D27" s="129"/>
      <c r="E27" s="129"/>
      <c r="F27" s="129"/>
      <c r="G27" s="129"/>
      <c r="H27" s="129">
        <v>10</v>
      </c>
      <c r="I27" s="129"/>
      <c r="J27" s="129"/>
      <c r="K27" s="129"/>
      <c r="L27" s="129"/>
      <c r="M27" s="129"/>
      <c r="N27" s="129"/>
      <c r="O27" s="129"/>
      <c r="P27" s="129"/>
      <c r="Q27" s="129">
        <v>20</v>
      </c>
      <c r="R27" s="129"/>
      <c r="S27" s="129"/>
      <c r="T27" s="133"/>
      <c r="U27" s="133"/>
      <c r="V27" s="129"/>
      <c r="W27" s="129"/>
      <c r="X27" s="129"/>
      <c r="Y27" s="129"/>
    </row>
    <row r="28" spans="2:25" x14ac:dyDescent="0.25">
      <c r="B28" s="81" t="s">
        <v>84</v>
      </c>
      <c r="C28" s="74"/>
      <c r="D28" s="83">
        <f>$C$18*D27/1000</f>
        <v>0</v>
      </c>
      <c r="E28" s="83">
        <f t="shared" ref="E28:X28" si="22">$C$18*E27/1000</f>
        <v>0</v>
      </c>
      <c r="F28" s="83"/>
      <c r="G28" s="83">
        <f t="shared" si="22"/>
        <v>0</v>
      </c>
      <c r="H28" s="83">
        <f t="shared" si="22"/>
        <v>0</v>
      </c>
      <c r="I28" s="83">
        <f t="shared" si="22"/>
        <v>0</v>
      </c>
      <c r="J28" s="83">
        <f t="shared" si="22"/>
        <v>0</v>
      </c>
      <c r="K28" s="83">
        <f t="shared" si="22"/>
        <v>0</v>
      </c>
      <c r="L28" s="83">
        <f t="shared" si="22"/>
        <v>0</v>
      </c>
      <c r="M28" s="83">
        <f t="shared" si="22"/>
        <v>0</v>
      </c>
      <c r="N28" s="83">
        <f t="shared" si="22"/>
        <v>0</v>
      </c>
      <c r="O28" s="83">
        <f t="shared" si="22"/>
        <v>0</v>
      </c>
      <c r="P28" s="83">
        <f t="shared" si="22"/>
        <v>0</v>
      </c>
      <c r="Q28" s="83">
        <f t="shared" si="22"/>
        <v>0</v>
      </c>
      <c r="R28" s="83">
        <f t="shared" si="22"/>
        <v>0</v>
      </c>
      <c r="S28" s="83">
        <f t="shared" si="22"/>
        <v>0</v>
      </c>
      <c r="T28" s="83">
        <f t="shared" si="22"/>
        <v>0</v>
      </c>
      <c r="U28" s="83">
        <f t="shared" si="22"/>
        <v>0</v>
      </c>
      <c r="V28" s="83">
        <f t="shared" si="22"/>
        <v>0</v>
      </c>
      <c r="W28" s="83">
        <f t="shared" si="22"/>
        <v>0</v>
      </c>
      <c r="X28" s="83">
        <f t="shared" si="22"/>
        <v>0</v>
      </c>
      <c r="Y28" s="83">
        <f t="shared" ref="Y28" si="23">$C$18*Y27/1000</f>
        <v>0</v>
      </c>
    </row>
    <row r="29" spans="2:25" x14ac:dyDescent="0.25">
      <c r="B29" s="73">
        <f>меню!B60</f>
        <v>0</v>
      </c>
      <c r="C29" s="74">
        <v>100</v>
      </c>
      <c r="D29" s="129"/>
      <c r="E29" s="129"/>
      <c r="F29" s="129"/>
      <c r="G29" s="129"/>
      <c r="H29" s="129"/>
      <c r="I29" s="129"/>
      <c r="J29" s="129"/>
      <c r="K29" s="129">
        <v>100</v>
      </c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83"/>
      <c r="X29" s="83"/>
      <c r="Y29" s="83"/>
    </row>
    <row r="30" spans="2:25" x14ac:dyDescent="0.25">
      <c r="B30" s="81" t="s">
        <v>84</v>
      </c>
      <c r="C30" s="74"/>
      <c r="D30" s="83">
        <f>$C$18*D29/1000</f>
        <v>0</v>
      </c>
      <c r="E30" s="83">
        <f t="shared" ref="E30:X30" si="24">$C$18*E29/1000</f>
        <v>0</v>
      </c>
      <c r="F30" s="83"/>
      <c r="G30" s="83">
        <f t="shared" si="24"/>
        <v>0</v>
      </c>
      <c r="H30" s="83">
        <f t="shared" si="24"/>
        <v>0</v>
      </c>
      <c r="I30" s="83">
        <f t="shared" si="24"/>
        <v>0</v>
      </c>
      <c r="J30" s="83">
        <f t="shared" si="24"/>
        <v>0</v>
      </c>
      <c r="K30" s="83">
        <f t="shared" si="24"/>
        <v>0</v>
      </c>
      <c r="L30" s="83">
        <f t="shared" si="24"/>
        <v>0</v>
      </c>
      <c r="M30" s="83">
        <f t="shared" si="24"/>
        <v>0</v>
      </c>
      <c r="N30" s="83">
        <f t="shared" si="24"/>
        <v>0</v>
      </c>
      <c r="O30" s="83">
        <f t="shared" si="24"/>
        <v>0</v>
      </c>
      <c r="P30" s="83">
        <f t="shared" si="24"/>
        <v>0</v>
      </c>
      <c r="Q30" s="83">
        <f t="shared" si="24"/>
        <v>0</v>
      </c>
      <c r="R30" s="83">
        <f t="shared" si="24"/>
        <v>0</v>
      </c>
      <c r="S30" s="83">
        <f t="shared" si="24"/>
        <v>0</v>
      </c>
      <c r="T30" s="83">
        <f t="shared" si="24"/>
        <v>0</v>
      </c>
      <c r="U30" s="83">
        <f t="shared" si="24"/>
        <v>0</v>
      </c>
      <c r="V30" s="83">
        <f t="shared" si="24"/>
        <v>0</v>
      </c>
      <c r="W30" s="83">
        <f t="shared" si="24"/>
        <v>0</v>
      </c>
      <c r="X30" s="83">
        <f t="shared" si="24"/>
        <v>0</v>
      </c>
      <c r="Y30" s="83">
        <f t="shared" ref="Y30" si="25">$C$18*Y29/1000</f>
        <v>0</v>
      </c>
    </row>
    <row r="31" spans="2:25" x14ac:dyDescent="0.25">
      <c r="B31" s="73">
        <f>меню!B61</f>
        <v>0</v>
      </c>
      <c r="C31" s="75">
        <v>30</v>
      </c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133"/>
      <c r="X31" s="133">
        <v>30</v>
      </c>
      <c r="Y31" s="133"/>
    </row>
    <row r="32" spans="2:25" x14ac:dyDescent="0.25">
      <c r="B32" s="81" t="s">
        <v>84</v>
      </c>
      <c r="C32" s="75"/>
      <c r="D32" s="83">
        <f>$C$18*D31/1000</f>
        <v>0</v>
      </c>
      <c r="E32" s="83">
        <f t="shared" ref="E32:X32" si="26">$C$18*E31/1000</f>
        <v>0</v>
      </c>
      <c r="F32" s="83"/>
      <c r="G32" s="83">
        <f t="shared" si="26"/>
        <v>0</v>
      </c>
      <c r="H32" s="83">
        <f t="shared" si="26"/>
        <v>0</v>
      </c>
      <c r="I32" s="83">
        <f t="shared" si="26"/>
        <v>0</v>
      </c>
      <c r="J32" s="83">
        <f t="shared" si="26"/>
        <v>0</v>
      </c>
      <c r="K32" s="83">
        <f t="shared" si="26"/>
        <v>0</v>
      </c>
      <c r="L32" s="83">
        <f t="shared" si="26"/>
        <v>0</v>
      </c>
      <c r="M32" s="83">
        <f t="shared" si="26"/>
        <v>0</v>
      </c>
      <c r="N32" s="83">
        <f t="shared" si="26"/>
        <v>0</v>
      </c>
      <c r="O32" s="83">
        <f t="shared" si="26"/>
        <v>0</v>
      </c>
      <c r="P32" s="83">
        <f t="shared" si="26"/>
        <v>0</v>
      </c>
      <c r="Q32" s="83">
        <f t="shared" si="26"/>
        <v>0</v>
      </c>
      <c r="R32" s="83">
        <f t="shared" si="26"/>
        <v>0</v>
      </c>
      <c r="S32" s="83">
        <f t="shared" si="26"/>
        <v>0</v>
      </c>
      <c r="T32" s="83">
        <f t="shared" si="26"/>
        <v>0</v>
      </c>
      <c r="U32" s="83">
        <f t="shared" si="26"/>
        <v>0</v>
      </c>
      <c r="V32" s="83">
        <f t="shared" si="26"/>
        <v>0</v>
      </c>
      <c r="W32" s="83">
        <f t="shared" si="26"/>
        <v>0</v>
      </c>
      <c r="X32" s="83">
        <f t="shared" si="26"/>
        <v>0</v>
      </c>
      <c r="Y32" s="83">
        <f t="shared" ref="Y32" si="27">$C$18*Y31/1000</f>
        <v>0</v>
      </c>
    </row>
    <row r="33" spans="1:25" x14ac:dyDescent="0.25">
      <c r="B33" s="73">
        <f>меню!B62</f>
        <v>0</v>
      </c>
      <c r="C33" s="58">
        <v>30</v>
      </c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>
        <v>30</v>
      </c>
      <c r="X33" s="83"/>
      <c r="Y33" s="83"/>
    </row>
    <row r="34" spans="1:25" x14ac:dyDescent="0.25">
      <c r="B34" s="81" t="s">
        <v>84</v>
      </c>
      <c r="C34" s="57"/>
      <c r="D34" s="83">
        <f>$C$18*D33/1000</f>
        <v>0</v>
      </c>
      <c r="E34" s="83">
        <f t="shared" ref="E34:X34" si="28">$C$18*E33/1000</f>
        <v>0</v>
      </c>
      <c r="F34" s="83"/>
      <c r="G34" s="83">
        <f t="shared" si="28"/>
        <v>0</v>
      </c>
      <c r="H34" s="83">
        <f t="shared" si="28"/>
        <v>0</v>
      </c>
      <c r="I34" s="83">
        <f t="shared" si="28"/>
        <v>0</v>
      </c>
      <c r="J34" s="83">
        <f t="shared" si="28"/>
        <v>0</v>
      </c>
      <c r="K34" s="83">
        <f t="shared" si="28"/>
        <v>0</v>
      </c>
      <c r="L34" s="83">
        <f t="shared" si="28"/>
        <v>0</v>
      </c>
      <c r="M34" s="83">
        <f t="shared" si="28"/>
        <v>0</v>
      </c>
      <c r="N34" s="83">
        <f t="shared" si="28"/>
        <v>0</v>
      </c>
      <c r="O34" s="83">
        <f t="shared" si="28"/>
        <v>0</v>
      </c>
      <c r="P34" s="83">
        <f t="shared" si="28"/>
        <v>0</v>
      </c>
      <c r="Q34" s="83">
        <f t="shared" si="28"/>
        <v>0</v>
      </c>
      <c r="R34" s="83">
        <f t="shared" si="28"/>
        <v>0</v>
      </c>
      <c r="S34" s="83">
        <f t="shared" si="28"/>
        <v>0</v>
      </c>
      <c r="T34" s="83">
        <f t="shared" si="28"/>
        <v>0</v>
      </c>
      <c r="U34" s="83">
        <f t="shared" si="28"/>
        <v>0</v>
      </c>
      <c r="V34" s="83">
        <f t="shared" si="28"/>
        <v>0</v>
      </c>
      <c r="W34" s="83">
        <f t="shared" si="28"/>
        <v>0</v>
      </c>
      <c r="X34" s="83">
        <f t="shared" si="28"/>
        <v>0</v>
      </c>
      <c r="Y34" s="83">
        <f t="shared" ref="Y34" si="29">$C$18*Y33/1000</f>
        <v>0</v>
      </c>
    </row>
    <row r="35" spans="1:25" x14ac:dyDescent="0.25">
      <c r="B35" s="89" t="s">
        <v>92</v>
      </c>
      <c r="C35" s="76">
        <v>300</v>
      </c>
      <c r="D35" s="106">
        <f>D20+D22+D24+D26+D28+D30+D32+D34</f>
        <v>0</v>
      </c>
      <c r="E35" s="106">
        <f t="shared" ref="E35:X35" si="30">E20+E22+E24+E26+E28+E30+E32+E34</f>
        <v>0</v>
      </c>
      <c r="F35" s="106">
        <f t="shared" si="30"/>
        <v>0</v>
      </c>
      <c r="G35" s="106">
        <f t="shared" si="30"/>
        <v>0</v>
      </c>
      <c r="H35" s="106">
        <f t="shared" si="30"/>
        <v>0</v>
      </c>
      <c r="I35" s="106">
        <f t="shared" si="30"/>
        <v>0</v>
      </c>
      <c r="J35" s="106">
        <f t="shared" si="30"/>
        <v>0</v>
      </c>
      <c r="K35" s="106">
        <f t="shared" si="30"/>
        <v>0</v>
      </c>
      <c r="L35" s="106">
        <f t="shared" si="30"/>
        <v>0</v>
      </c>
      <c r="M35" s="106">
        <f t="shared" si="30"/>
        <v>0</v>
      </c>
      <c r="N35" s="106">
        <f t="shared" si="30"/>
        <v>0</v>
      </c>
      <c r="O35" s="106">
        <f t="shared" si="30"/>
        <v>0</v>
      </c>
      <c r="P35" s="106">
        <f t="shared" si="30"/>
        <v>0</v>
      </c>
      <c r="Q35" s="106">
        <f t="shared" si="30"/>
        <v>0</v>
      </c>
      <c r="R35" s="106">
        <f t="shared" si="30"/>
        <v>0</v>
      </c>
      <c r="S35" s="106">
        <f t="shared" si="30"/>
        <v>0</v>
      </c>
      <c r="T35" s="106">
        <f t="shared" si="30"/>
        <v>0</v>
      </c>
      <c r="U35" s="106">
        <f t="shared" si="30"/>
        <v>0</v>
      </c>
      <c r="V35" s="106">
        <f t="shared" si="30"/>
        <v>0</v>
      </c>
      <c r="W35" s="106">
        <f t="shared" si="30"/>
        <v>0</v>
      </c>
      <c r="X35" s="106">
        <f t="shared" si="30"/>
        <v>0</v>
      </c>
      <c r="Y35" s="106">
        <f t="shared" ref="Y35" si="31">Y20+Y22+Y24+Y26+Y28+Y30+Y32+Y34</f>
        <v>0</v>
      </c>
    </row>
    <row r="36" spans="1:25" x14ac:dyDescent="0.25">
      <c r="B36" s="73">
        <f>B19</f>
        <v>0</v>
      </c>
      <c r="C36" s="60">
        <v>100</v>
      </c>
      <c r="D36" s="83"/>
      <c r="E36" s="83"/>
      <c r="F36" s="83"/>
      <c r="G36" s="83"/>
      <c r="H36" s="83"/>
      <c r="I36" s="83"/>
      <c r="J36" s="83"/>
      <c r="K36" s="83"/>
      <c r="L36" s="83">
        <v>101</v>
      </c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</row>
    <row r="37" spans="1:25" x14ac:dyDescent="0.25">
      <c r="B37" s="81" t="s">
        <v>84</v>
      </c>
      <c r="C37" s="60"/>
      <c r="D37" s="83">
        <f>$C$35*D36/1000</f>
        <v>0</v>
      </c>
      <c r="E37" s="83">
        <f t="shared" ref="E37:W37" si="32">$C$35*E36/1000</f>
        <v>0</v>
      </c>
      <c r="F37" s="83"/>
      <c r="G37" s="83">
        <f t="shared" si="32"/>
        <v>0</v>
      </c>
      <c r="H37" s="83">
        <f t="shared" si="32"/>
        <v>0</v>
      </c>
      <c r="I37" s="83">
        <f t="shared" si="32"/>
        <v>0</v>
      </c>
      <c r="J37" s="83">
        <f t="shared" si="32"/>
        <v>0</v>
      </c>
      <c r="K37" s="83">
        <f t="shared" si="32"/>
        <v>0</v>
      </c>
      <c r="L37" s="83">
        <f t="shared" si="32"/>
        <v>30.3</v>
      </c>
      <c r="M37" s="83">
        <f t="shared" si="32"/>
        <v>0</v>
      </c>
      <c r="N37" s="83">
        <f t="shared" si="32"/>
        <v>0</v>
      </c>
      <c r="O37" s="83">
        <f t="shared" si="32"/>
        <v>0</v>
      </c>
      <c r="P37" s="83">
        <f t="shared" si="32"/>
        <v>0</v>
      </c>
      <c r="Q37" s="83">
        <f t="shared" si="32"/>
        <v>0</v>
      </c>
      <c r="R37" s="83">
        <f t="shared" si="32"/>
        <v>0</v>
      </c>
      <c r="S37" s="83">
        <f t="shared" si="32"/>
        <v>0</v>
      </c>
      <c r="T37" s="83">
        <f t="shared" si="32"/>
        <v>0</v>
      </c>
      <c r="U37" s="83">
        <f t="shared" si="32"/>
        <v>0</v>
      </c>
      <c r="V37" s="83">
        <f t="shared" si="32"/>
        <v>0</v>
      </c>
      <c r="W37" s="83">
        <f t="shared" si="32"/>
        <v>0</v>
      </c>
      <c r="X37" s="83">
        <f>$C$35*X36/1000</f>
        <v>0</v>
      </c>
      <c r="Y37" s="83">
        <f>$C$35*Y36/1000</f>
        <v>0</v>
      </c>
    </row>
    <row r="38" spans="1:25" x14ac:dyDescent="0.25">
      <c r="B38" s="175">
        <f>B21</f>
        <v>0</v>
      </c>
      <c r="C38" s="176">
        <v>200</v>
      </c>
      <c r="D38" s="171">
        <v>5</v>
      </c>
      <c r="E38" s="171"/>
      <c r="F38" s="171"/>
      <c r="G38" s="171"/>
      <c r="H38" s="171"/>
      <c r="I38" s="171"/>
      <c r="J38" s="171"/>
      <c r="K38" s="171"/>
      <c r="L38" s="171"/>
      <c r="M38" s="171">
        <v>100</v>
      </c>
      <c r="N38" s="171"/>
      <c r="O38" s="171">
        <v>12.5</v>
      </c>
      <c r="P38" s="171">
        <v>6</v>
      </c>
      <c r="Q38" s="171"/>
      <c r="R38" s="171"/>
      <c r="S38" s="171"/>
      <c r="T38" s="171"/>
      <c r="U38" s="171"/>
      <c r="V38" s="171">
        <v>5</v>
      </c>
      <c r="W38" s="171"/>
      <c r="X38" s="171"/>
      <c r="Y38" s="171">
        <v>16.75</v>
      </c>
    </row>
    <row r="39" spans="1:25" x14ac:dyDescent="0.25">
      <c r="B39" s="81" t="s">
        <v>84</v>
      </c>
      <c r="C39" s="99"/>
      <c r="D39" s="83">
        <f>$C$35*D38/1000</f>
        <v>1.5</v>
      </c>
      <c r="E39" s="83">
        <f t="shared" ref="E39:X39" si="33">$C$35*E38/1000</f>
        <v>0</v>
      </c>
      <c r="F39" s="83"/>
      <c r="G39" s="83">
        <f t="shared" si="33"/>
        <v>0</v>
      </c>
      <c r="H39" s="83">
        <f t="shared" si="33"/>
        <v>0</v>
      </c>
      <c r="I39" s="83">
        <f t="shared" si="33"/>
        <v>0</v>
      </c>
      <c r="J39" s="83">
        <f t="shared" si="33"/>
        <v>0</v>
      </c>
      <c r="K39" s="83">
        <f t="shared" si="33"/>
        <v>0</v>
      </c>
      <c r="L39" s="83">
        <f t="shared" si="33"/>
        <v>0</v>
      </c>
      <c r="M39" s="83">
        <f t="shared" si="33"/>
        <v>30</v>
      </c>
      <c r="N39" s="83">
        <f t="shared" si="33"/>
        <v>0</v>
      </c>
      <c r="O39" s="83">
        <f t="shared" si="33"/>
        <v>3.75</v>
      </c>
      <c r="P39" s="83">
        <f t="shared" si="33"/>
        <v>1.8</v>
      </c>
      <c r="Q39" s="83">
        <f t="shared" si="33"/>
        <v>0</v>
      </c>
      <c r="R39" s="83">
        <f t="shared" si="33"/>
        <v>0</v>
      </c>
      <c r="S39" s="83">
        <f t="shared" si="33"/>
        <v>0</v>
      </c>
      <c r="T39" s="83">
        <f t="shared" si="33"/>
        <v>0</v>
      </c>
      <c r="U39" s="83">
        <f t="shared" si="33"/>
        <v>0</v>
      </c>
      <c r="V39" s="83">
        <f t="shared" si="33"/>
        <v>1.5</v>
      </c>
      <c r="W39" s="83">
        <f t="shared" si="33"/>
        <v>0</v>
      </c>
      <c r="X39" s="83">
        <f t="shared" si="33"/>
        <v>0</v>
      </c>
      <c r="Y39" s="83">
        <f t="shared" ref="Y39" si="34">$C$35*Y38/1000</f>
        <v>5.0250000000000004</v>
      </c>
    </row>
    <row r="40" spans="1:25" x14ac:dyDescent="0.25">
      <c r="A40">
        <v>2</v>
      </c>
      <c r="B40" s="73">
        <f>B23</f>
        <v>0</v>
      </c>
      <c r="C40" s="99">
        <v>180</v>
      </c>
      <c r="D40" s="133"/>
      <c r="E40" s="133"/>
      <c r="F40" s="133"/>
      <c r="G40" s="133">
        <v>2</v>
      </c>
      <c r="H40" s="133"/>
      <c r="I40" s="133"/>
      <c r="J40" s="133">
        <v>50</v>
      </c>
      <c r="K40" s="133"/>
      <c r="L40" s="133"/>
      <c r="M40" s="133"/>
      <c r="N40" s="133"/>
      <c r="O40" s="133"/>
      <c r="P40" s="133"/>
      <c r="Q40" s="133"/>
      <c r="R40" s="133"/>
      <c r="S40" s="133"/>
      <c r="T40" s="133"/>
      <c r="U40" s="133"/>
      <c r="V40" s="133"/>
      <c r="W40" s="133"/>
      <c r="X40" s="133"/>
      <c r="Y40" s="133"/>
    </row>
    <row r="41" spans="1:25" x14ac:dyDescent="0.25">
      <c r="B41" s="81" t="s">
        <v>84</v>
      </c>
      <c r="C41" s="99"/>
      <c r="D41" s="83">
        <f>$C$35*D40/1000</f>
        <v>0</v>
      </c>
      <c r="E41" s="83">
        <f t="shared" ref="E41:X41" si="35">$C$35*E40/1000</f>
        <v>0</v>
      </c>
      <c r="F41" s="83"/>
      <c r="G41" s="83">
        <f t="shared" si="35"/>
        <v>0.6</v>
      </c>
      <c r="H41" s="83">
        <f t="shared" si="35"/>
        <v>0</v>
      </c>
      <c r="I41" s="83">
        <f t="shared" si="35"/>
        <v>0</v>
      </c>
      <c r="J41" s="83">
        <f t="shared" si="35"/>
        <v>15</v>
      </c>
      <c r="K41" s="83">
        <f t="shared" si="35"/>
        <v>0</v>
      </c>
      <c r="L41" s="83">
        <f t="shared" si="35"/>
        <v>0</v>
      </c>
      <c r="M41" s="83">
        <f t="shared" si="35"/>
        <v>0</v>
      </c>
      <c r="N41" s="83">
        <f t="shared" si="35"/>
        <v>0</v>
      </c>
      <c r="O41" s="83">
        <f t="shared" si="35"/>
        <v>0</v>
      </c>
      <c r="P41" s="83">
        <f t="shared" si="35"/>
        <v>0</v>
      </c>
      <c r="Q41" s="83">
        <f t="shared" si="35"/>
        <v>0</v>
      </c>
      <c r="R41" s="83">
        <f t="shared" si="35"/>
        <v>0</v>
      </c>
      <c r="S41" s="83">
        <f t="shared" si="35"/>
        <v>0</v>
      </c>
      <c r="T41" s="83">
        <f t="shared" si="35"/>
        <v>0</v>
      </c>
      <c r="U41" s="83">
        <f t="shared" si="35"/>
        <v>0</v>
      </c>
      <c r="V41" s="83">
        <f t="shared" si="35"/>
        <v>0</v>
      </c>
      <c r="W41" s="83">
        <f t="shared" si="35"/>
        <v>0</v>
      </c>
      <c r="X41" s="83">
        <f t="shared" si="35"/>
        <v>0</v>
      </c>
      <c r="Y41" s="83">
        <f t="shared" ref="Y41" si="36">$C$35*Y40/1000</f>
        <v>0</v>
      </c>
    </row>
    <row r="42" spans="1:25" x14ac:dyDescent="0.25">
      <c r="B42" s="73">
        <f>B25</f>
        <v>0</v>
      </c>
      <c r="C42" s="99">
        <v>100</v>
      </c>
      <c r="D42" s="129"/>
      <c r="E42" s="129">
        <v>20</v>
      </c>
      <c r="F42" s="129"/>
      <c r="G42" s="129">
        <v>3</v>
      </c>
      <c r="H42" s="129"/>
      <c r="I42" s="129"/>
      <c r="J42" s="129"/>
      <c r="K42" s="129"/>
      <c r="L42" s="129"/>
      <c r="M42" s="129"/>
      <c r="N42" s="129"/>
      <c r="O42" s="129"/>
      <c r="P42" s="129">
        <v>12</v>
      </c>
      <c r="Q42" s="129"/>
      <c r="R42" s="129">
        <v>89</v>
      </c>
      <c r="S42" s="129">
        <v>5</v>
      </c>
      <c r="T42" s="129">
        <v>10</v>
      </c>
      <c r="U42" s="129">
        <v>3</v>
      </c>
      <c r="V42" s="129">
        <v>2</v>
      </c>
      <c r="W42" s="129"/>
      <c r="X42" s="129"/>
      <c r="Y42" s="129"/>
    </row>
    <row r="43" spans="1:25" x14ac:dyDescent="0.25">
      <c r="B43" s="81" t="s">
        <v>84</v>
      </c>
      <c r="C43" s="99"/>
      <c r="D43" s="83">
        <f>$C$35*D42/1000</f>
        <v>0</v>
      </c>
      <c r="E43" s="83">
        <f t="shared" ref="E43:X43" si="37">$C$35*E42/1000</f>
        <v>6</v>
      </c>
      <c r="F43" s="83"/>
      <c r="G43" s="83">
        <f t="shared" si="37"/>
        <v>0.9</v>
      </c>
      <c r="H43" s="83">
        <f t="shared" si="37"/>
        <v>0</v>
      </c>
      <c r="I43" s="83">
        <f t="shared" si="37"/>
        <v>0</v>
      </c>
      <c r="J43" s="83">
        <f t="shared" si="37"/>
        <v>0</v>
      </c>
      <c r="K43" s="83">
        <f t="shared" si="37"/>
        <v>0</v>
      </c>
      <c r="L43" s="83">
        <f t="shared" si="37"/>
        <v>0</v>
      </c>
      <c r="M43" s="83">
        <f t="shared" si="37"/>
        <v>0</v>
      </c>
      <c r="N43" s="83">
        <f t="shared" si="37"/>
        <v>0</v>
      </c>
      <c r="O43" s="83">
        <f t="shared" si="37"/>
        <v>0</v>
      </c>
      <c r="P43" s="83">
        <f t="shared" si="37"/>
        <v>3.6</v>
      </c>
      <c r="Q43" s="83">
        <f t="shared" si="37"/>
        <v>0</v>
      </c>
      <c r="R43" s="83">
        <f t="shared" si="37"/>
        <v>26.7</v>
      </c>
      <c r="S43" s="83">
        <f t="shared" si="37"/>
        <v>1.5</v>
      </c>
      <c r="T43" s="83">
        <f t="shared" si="37"/>
        <v>3</v>
      </c>
      <c r="U43" s="83">
        <f t="shared" si="37"/>
        <v>0.9</v>
      </c>
      <c r="V43" s="83">
        <f t="shared" si="37"/>
        <v>0.6</v>
      </c>
      <c r="W43" s="83">
        <f t="shared" si="37"/>
        <v>0</v>
      </c>
      <c r="X43" s="83">
        <f t="shared" si="37"/>
        <v>0</v>
      </c>
      <c r="Y43" s="83">
        <f t="shared" ref="Y43" si="38">$C$35*Y42/1000</f>
        <v>0</v>
      </c>
    </row>
    <row r="44" spans="1:25" x14ac:dyDescent="0.25">
      <c r="B44" s="73">
        <f>B27</f>
        <v>0</v>
      </c>
      <c r="C44" s="99">
        <v>200</v>
      </c>
      <c r="D44" s="129"/>
      <c r="E44" s="129"/>
      <c r="F44" s="129"/>
      <c r="G44" s="129"/>
      <c r="H44" s="129">
        <v>10</v>
      </c>
      <c r="I44" s="129"/>
      <c r="J44" s="129"/>
      <c r="K44" s="129"/>
      <c r="L44" s="129"/>
      <c r="M44" s="129"/>
      <c r="N44" s="129"/>
      <c r="O44" s="129"/>
      <c r="P44" s="129"/>
      <c r="Q44" s="129">
        <v>20</v>
      </c>
      <c r="R44" s="129"/>
      <c r="S44" s="129"/>
      <c r="T44" s="133"/>
      <c r="U44" s="133"/>
      <c r="V44" s="129"/>
      <c r="W44" s="129"/>
      <c r="X44" s="129"/>
      <c r="Y44" s="129"/>
    </row>
    <row r="45" spans="1:25" x14ac:dyDescent="0.25">
      <c r="B45" s="81" t="s">
        <v>84</v>
      </c>
      <c r="C45" s="99"/>
      <c r="D45" s="83">
        <f>$C$35*D44/1000</f>
        <v>0</v>
      </c>
      <c r="E45" s="83">
        <f t="shared" ref="E45:X45" si="39">$C$35*E44/1000</f>
        <v>0</v>
      </c>
      <c r="F45" s="83"/>
      <c r="G45" s="83">
        <f t="shared" si="39"/>
        <v>0</v>
      </c>
      <c r="H45" s="83">
        <f t="shared" si="39"/>
        <v>3</v>
      </c>
      <c r="I45" s="83">
        <f t="shared" si="39"/>
        <v>0</v>
      </c>
      <c r="J45" s="83">
        <f t="shared" si="39"/>
        <v>0</v>
      </c>
      <c r="K45" s="83">
        <f t="shared" si="39"/>
        <v>0</v>
      </c>
      <c r="L45" s="83">
        <f t="shared" si="39"/>
        <v>0</v>
      </c>
      <c r="M45" s="83">
        <f t="shared" si="39"/>
        <v>0</v>
      </c>
      <c r="N45" s="83">
        <f t="shared" si="39"/>
        <v>0</v>
      </c>
      <c r="O45" s="83">
        <f t="shared" si="39"/>
        <v>0</v>
      </c>
      <c r="P45" s="83">
        <f t="shared" si="39"/>
        <v>0</v>
      </c>
      <c r="Q45" s="83">
        <f t="shared" si="39"/>
        <v>6</v>
      </c>
      <c r="R45" s="83">
        <f t="shared" si="39"/>
        <v>0</v>
      </c>
      <c r="S45" s="83">
        <f t="shared" si="39"/>
        <v>0</v>
      </c>
      <c r="T45" s="83">
        <f t="shared" si="39"/>
        <v>0</v>
      </c>
      <c r="U45" s="83">
        <f t="shared" si="39"/>
        <v>0</v>
      </c>
      <c r="V45" s="83">
        <f t="shared" si="39"/>
        <v>0</v>
      </c>
      <c r="W45" s="83">
        <f t="shared" si="39"/>
        <v>0</v>
      </c>
      <c r="X45" s="83">
        <f t="shared" si="39"/>
        <v>0</v>
      </c>
      <c r="Y45" s="83">
        <f t="shared" ref="Y45" si="40">$C$35*Y44/1000</f>
        <v>0</v>
      </c>
    </row>
    <row r="46" spans="1:25" x14ac:dyDescent="0.25">
      <c r="B46" s="73">
        <f>B29</f>
        <v>0</v>
      </c>
      <c r="C46" s="99">
        <v>100</v>
      </c>
      <c r="D46" s="129"/>
      <c r="E46" s="129"/>
      <c r="F46" s="129"/>
      <c r="G46" s="129"/>
      <c r="H46" s="129"/>
      <c r="I46" s="129"/>
      <c r="J46" s="129"/>
      <c r="K46" s="129">
        <v>100</v>
      </c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29"/>
      <c r="W46" s="83"/>
      <c r="X46" s="83"/>
      <c r="Y46" s="83"/>
    </row>
    <row r="47" spans="1:25" x14ac:dyDescent="0.25">
      <c r="B47" s="81" t="s">
        <v>84</v>
      </c>
      <c r="C47" s="99"/>
      <c r="D47" s="83">
        <f>$C$35*D46/1000</f>
        <v>0</v>
      </c>
      <c r="E47" s="83">
        <f t="shared" ref="E47:X47" si="41">$C$35*E46/1000</f>
        <v>0</v>
      </c>
      <c r="F47" s="83"/>
      <c r="G47" s="83">
        <f t="shared" si="41"/>
        <v>0</v>
      </c>
      <c r="H47" s="83">
        <f t="shared" si="41"/>
        <v>0</v>
      </c>
      <c r="I47" s="83">
        <f t="shared" si="41"/>
        <v>0</v>
      </c>
      <c r="J47" s="83">
        <f t="shared" si="41"/>
        <v>0</v>
      </c>
      <c r="K47" s="83">
        <f t="shared" si="41"/>
        <v>30</v>
      </c>
      <c r="L47" s="83">
        <f t="shared" si="41"/>
        <v>0</v>
      </c>
      <c r="M47" s="83">
        <f t="shared" si="41"/>
        <v>0</v>
      </c>
      <c r="N47" s="83">
        <f t="shared" si="41"/>
        <v>0</v>
      </c>
      <c r="O47" s="83">
        <f t="shared" si="41"/>
        <v>0</v>
      </c>
      <c r="P47" s="83">
        <f t="shared" si="41"/>
        <v>0</v>
      </c>
      <c r="Q47" s="83">
        <f t="shared" si="41"/>
        <v>0</v>
      </c>
      <c r="R47" s="83">
        <f t="shared" si="41"/>
        <v>0</v>
      </c>
      <c r="S47" s="83">
        <f t="shared" si="41"/>
        <v>0</v>
      </c>
      <c r="T47" s="83">
        <f t="shared" si="41"/>
        <v>0</v>
      </c>
      <c r="U47" s="83">
        <f t="shared" si="41"/>
        <v>0</v>
      </c>
      <c r="V47" s="83">
        <f t="shared" si="41"/>
        <v>0</v>
      </c>
      <c r="W47" s="83">
        <f t="shared" si="41"/>
        <v>0</v>
      </c>
      <c r="X47" s="83">
        <f t="shared" si="41"/>
        <v>0</v>
      </c>
      <c r="Y47" s="83">
        <f t="shared" ref="Y47" si="42">$C$35*Y46/1000</f>
        <v>0</v>
      </c>
    </row>
    <row r="48" spans="1:25" x14ac:dyDescent="0.25">
      <c r="B48" s="73">
        <f>B31</f>
        <v>0</v>
      </c>
      <c r="C48" s="99">
        <v>40</v>
      </c>
      <c r="D48" s="133"/>
      <c r="E48" s="133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133"/>
      <c r="Q48" s="133"/>
      <c r="R48" s="133"/>
      <c r="S48" s="133"/>
      <c r="T48" s="133"/>
      <c r="U48" s="133"/>
      <c r="V48" s="133"/>
      <c r="W48" s="133"/>
      <c r="X48" s="133">
        <v>40</v>
      </c>
      <c r="Y48" s="133"/>
    </row>
    <row r="49" spans="2:25" x14ac:dyDescent="0.25">
      <c r="B49" s="81" t="s">
        <v>84</v>
      </c>
      <c r="C49" s="99"/>
      <c r="D49" s="83">
        <f>$C$35*D48/1000</f>
        <v>0</v>
      </c>
      <c r="E49" s="83">
        <f t="shared" ref="E49:X49" si="43">$C$35*E48/1000</f>
        <v>0</v>
      </c>
      <c r="F49" s="83"/>
      <c r="G49" s="83">
        <f t="shared" si="43"/>
        <v>0</v>
      </c>
      <c r="H49" s="83">
        <f t="shared" si="43"/>
        <v>0</v>
      </c>
      <c r="I49" s="83">
        <f t="shared" si="43"/>
        <v>0</v>
      </c>
      <c r="J49" s="83">
        <f t="shared" si="43"/>
        <v>0</v>
      </c>
      <c r="K49" s="83">
        <f t="shared" si="43"/>
        <v>0</v>
      </c>
      <c r="L49" s="83">
        <f t="shared" si="43"/>
        <v>0</v>
      </c>
      <c r="M49" s="83">
        <f t="shared" si="43"/>
        <v>0</v>
      </c>
      <c r="N49" s="83">
        <f t="shared" si="43"/>
        <v>0</v>
      </c>
      <c r="O49" s="83">
        <f t="shared" si="43"/>
        <v>0</v>
      </c>
      <c r="P49" s="83">
        <f t="shared" si="43"/>
        <v>0</v>
      </c>
      <c r="Q49" s="83">
        <f t="shared" si="43"/>
        <v>0</v>
      </c>
      <c r="R49" s="83">
        <f t="shared" si="43"/>
        <v>0</v>
      </c>
      <c r="S49" s="83">
        <f t="shared" si="43"/>
        <v>0</v>
      </c>
      <c r="T49" s="83">
        <f t="shared" si="43"/>
        <v>0</v>
      </c>
      <c r="U49" s="83">
        <f t="shared" si="43"/>
        <v>0</v>
      </c>
      <c r="V49" s="83">
        <f t="shared" si="43"/>
        <v>0</v>
      </c>
      <c r="W49" s="83">
        <f t="shared" si="43"/>
        <v>0</v>
      </c>
      <c r="X49" s="83">
        <f t="shared" si="43"/>
        <v>12</v>
      </c>
      <c r="Y49" s="83">
        <f t="shared" ref="Y49" si="44">$C$35*Y48/1000</f>
        <v>0</v>
      </c>
    </row>
    <row r="50" spans="2:25" x14ac:dyDescent="0.25">
      <c r="B50" s="73">
        <f>B33</f>
        <v>0</v>
      </c>
      <c r="C50" s="99">
        <v>40</v>
      </c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>
        <v>40</v>
      </c>
      <c r="X50" s="83"/>
      <c r="Y50" s="83"/>
    </row>
    <row r="51" spans="2:25" x14ac:dyDescent="0.25">
      <c r="B51" s="81" t="s">
        <v>84</v>
      </c>
      <c r="C51" s="55"/>
      <c r="D51" s="83">
        <f>$C$35*D50/1000</f>
        <v>0</v>
      </c>
      <c r="E51" s="83">
        <f t="shared" ref="E51:X51" si="45">$C$35*E50/1000</f>
        <v>0</v>
      </c>
      <c r="F51" s="83"/>
      <c r="G51" s="83">
        <f t="shared" si="45"/>
        <v>0</v>
      </c>
      <c r="H51" s="83">
        <f t="shared" si="45"/>
        <v>0</v>
      </c>
      <c r="I51" s="83">
        <f t="shared" si="45"/>
        <v>0</v>
      </c>
      <c r="J51" s="83">
        <f t="shared" si="45"/>
        <v>0</v>
      </c>
      <c r="K51" s="83">
        <f t="shared" si="45"/>
        <v>0</v>
      </c>
      <c r="L51" s="83">
        <f t="shared" si="45"/>
        <v>0</v>
      </c>
      <c r="M51" s="83">
        <f t="shared" si="45"/>
        <v>0</v>
      </c>
      <c r="N51" s="83">
        <f t="shared" si="45"/>
        <v>0</v>
      </c>
      <c r="O51" s="83">
        <f t="shared" si="45"/>
        <v>0</v>
      </c>
      <c r="P51" s="83">
        <f t="shared" si="45"/>
        <v>0</v>
      </c>
      <c r="Q51" s="83">
        <f t="shared" si="45"/>
        <v>0</v>
      </c>
      <c r="R51" s="83">
        <f t="shared" si="45"/>
        <v>0</v>
      </c>
      <c r="S51" s="83">
        <f t="shared" si="45"/>
        <v>0</v>
      </c>
      <c r="T51" s="83">
        <f t="shared" si="45"/>
        <v>0</v>
      </c>
      <c r="U51" s="83">
        <f t="shared" si="45"/>
        <v>0</v>
      </c>
      <c r="V51" s="83">
        <f t="shared" si="45"/>
        <v>0</v>
      </c>
      <c r="W51" s="83">
        <f t="shared" si="45"/>
        <v>12</v>
      </c>
      <c r="X51" s="83">
        <f t="shared" si="45"/>
        <v>0</v>
      </c>
      <c r="Y51" s="83">
        <f t="shared" ref="Y51" si="46">$C$35*Y50/1000</f>
        <v>0</v>
      </c>
    </row>
    <row r="52" spans="2:25" x14ac:dyDescent="0.25">
      <c r="B52" s="89" t="s">
        <v>94</v>
      </c>
      <c r="C52" s="55"/>
      <c r="D52" s="106">
        <f>D37+D39+D41+D43+D45+D47+D49+D51</f>
        <v>1.5</v>
      </c>
      <c r="E52" s="106">
        <f t="shared" ref="E52:X52" si="47">E37+E39+E41+E43+E45+E47+E49+E51</f>
        <v>6</v>
      </c>
      <c r="F52" s="106">
        <f t="shared" si="47"/>
        <v>0</v>
      </c>
      <c r="G52" s="106">
        <f t="shared" si="47"/>
        <v>1.5</v>
      </c>
      <c r="H52" s="106">
        <f t="shared" si="47"/>
        <v>3</v>
      </c>
      <c r="I52" s="106">
        <f t="shared" si="47"/>
        <v>0</v>
      </c>
      <c r="J52" s="106">
        <f t="shared" si="47"/>
        <v>15</v>
      </c>
      <c r="K52" s="106">
        <f t="shared" si="47"/>
        <v>30</v>
      </c>
      <c r="L52" s="106">
        <f t="shared" si="47"/>
        <v>30.3</v>
      </c>
      <c r="M52" s="106">
        <f t="shared" si="47"/>
        <v>30</v>
      </c>
      <c r="N52" s="106">
        <f t="shared" si="47"/>
        <v>0</v>
      </c>
      <c r="O52" s="106">
        <f t="shared" si="47"/>
        <v>3.75</v>
      </c>
      <c r="P52" s="106">
        <f t="shared" si="47"/>
        <v>5.4</v>
      </c>
      <c r="Q52" s="106">
        <f t="shared" si="47"/>
        <v>6</v>
      </c>
      <c r="R52" s="106">
        <f t="shared" si="47"/>
        <v>26.7</v>
      </c>
      <c r="S52" s="106">
        <f t="shared" si="47"/>
        <v>1.5</v>
      </c>
      <c r="T52" s="106">
        <f t="shared" si="47"/>
        <v>3</v>
      </c>
      <c r="U52" s="106">
        <f t="shared" si="47"/>
        <v>0.9</v>
      </c>
      <c r="V52" s="106">
        <f t="shared" si="47"/>
        <v>2.1</v>
      </c>
      <c r="W52" s="106">
        <f t="shared" si="47"/>
        <v>12</v>
      </c>
      <c r="X52" s="106">
        <f t="shared" si="47"/>
        <v>12</v>
      </c>
      <c r="Y52" s="106">
        <f t="shared" ref="Y52" si="48">Y37+Y39+Y41+Y43+Y45+Y47+Y49+Y51</f>
        <v>5.0250000000000004</v>
      </c>
    </row>
    <row r="53" spans="2:25" x14ac:dyDescent="0.25">
      <c r="B53" s="55" t="s">
        <v>85</v>
      </c>
      <c r="C53" s="55"/>
      <c r="D53" s="83">
        <f>D18+D35+D52</f>
        <v>11.7</v>
      </c>
      <c r="E53" s="83">
        <f t="shared" ref="E53:X53" si="49">E18+E35+E52</f>
        <v>102</v>
      </c>
      <c r="F53" s="83">
        <f t="shared" si="49"/>
        <v>9</v>
      </c>
      <c r="G53" s="83">
        <f t="shared" si="49"/>
        <v>2.7</v>
      </c>
      <c r="H53" s="83">
        <f t="shared" si="49"/>
        <v>12</v>
      </c>
      <c r="I53" s="83">
        <f t="shared" si="49"/>
        <v>2.4</v>
      </c>
      <c r="J53" s="83">
        <f t="shared" si="49"/>
        <v>15</v>
      </c>
      <c r="K53" s="83">
        <f t="shared" si="49"/>
        <v>30</v>
      </c>
      <c r="L53" s="83">
        <f t="shared" si="49"/>
        <v>30.3</v>
      </c>
      <c r="M53" s="83">
        <f t="shared" si="49"/>
        <v>30</v>
      </c>
      <c r="N53" s="83">
        <f t="shared" si="49"/>
        <v>0</v>
      </c>
      <c r="O53" s="83">
        <f t="shared" si="49"/>
        <v>3.75</v>
      </c>
      <c r="P53" s="83">
        <f t="shared" si="49"/>
        <v>5.4</v>
      </c>
      <c r="Q53" s="83">
        <f t="shared" si="49"/>
        <v>6</v>
      </c>
      <c r="R53" s="83">
        <f t="shared" si="49"/>
        <v>26.7</v>
      </c>
      <c r="S53" s="83">
        <f t="shared" si="49"/>
        <v>1.5</v>
      </c>
      <c r="T53" s="83">
        <f t="shared" si="49"/>
        <v>3</v>
      </c>
      <c r="U53" s="83">
        <f t="shared" si="49"/>
        <v>0.9</v>
      </c>
      <c r="V53" s="83">
        <f t="shared" si="49"/>
        <v>5.7</v>
      </c>
      <c r="W53" s="83">
        <f t="shared" si="49"/>
        <v>30</v>
      </c>
      <c r="X53" s="83">
        <f t="shared" si="49"/>
        <v>30</v>
      </c>
      <c r="Y53" s="83">
        <f t="shared" ref="Y53" si="50">Y18+Y35+Y52</f>
        <v>5.0250000000000004</v>
      </c>
    </row>
  </sheetData>
  <mergeCells count="2">
    <mergeCell ref="C3:D3"/>
    <mergeCell ref="P3:S3"/>
  </mergeCells>
  <pageMargins left="0.7" right="0.7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меню</vt:lpstr>
      <vt:lpstr>1 д</vt:lpstr>
      <vt:lpstr>2д</vt:lpstr>
      <vt:lpstr>3д</vt:lpstr>
      <vt:lpstr>4д</vt:lpstr>
      <vt:lpstr>5д</vt:lpstr>
      <vt:lpstr>Лист2</vt:lpstr>
      <vt:lpstr>итого 5 дней</vt:lpstr>
      <vt:lpstr>6д</vt:lpstr>
      <vt:lpstr>7де</vt:lpstr>
      <vt:lpstr>8де</vt:lpstr>
      <vt:lpstr>9де</vt:lpstr>
      <vt:lpstr>10де</vt:lpstr>
      <vt:lpstr>итого 10 дней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2021-12-15T04:40:08Z</dcterms:modified>
</cp:coreProperties>
</file>